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lopfer/Desktop/"/>
    </mc:Choice>
  </mc:AlternateContent>
  <workbookProtection workbookPassword="C8A4" lockStructure="1"/>
  <bookViews>
    <workbookView xWindow="0" yWindow="460" windowWidth="21580" windowHeight="8060" activeTab="1"/>
  </bookViews>
  <sheets>
    <sheet name="Notes" sheetId="10" r:id="rId1"/>
    <sheet name="Schedule" sheetId="9" r:id="rId2"/>
    <sheet name="Data" sheetId="8" r:id="rId3"/>
  </sheets>
  <definedNames>
    <definedName name="_xlnm.Print_Titles" localSheetId="1">Schedule!$1:$4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3" i="9" l="1"/>
  <c r="U53" i="9"/>
  <c r="V52" i="9"/>
  <c r="U52" i="9"/>
  <c r="V51" i="9"/>
  <c r="U51" i="9"/>
  <c r="V50" i="9"/>
  <c r="U50" i="9"/>
  <c r="V49" i="9"/>
  <c r="U49" i="9"/>
  <c r="V48" i="9"/>
  <c r="U48" i="9"/>
  <c r="V47" i="9"/>
  <c r="U47" i="9"/>
  <c r="V46" i="9"/>
  <c r="U46" i="9"/>
  <c r="V45" i="9"/>
  <c r="U45" i="9"/>
  <c r="V44" i="9"/>
  <c r="U44" i="9"/>
  <c r="V43" i="9"/>
  <c r="U43" i="9"/>
  <c r="V42" i="9"/>
  <c r="U42" i="9"/>
  <c r="V41" i="9"/>
  <c r="U41" i="9"/>
  <c r="V40" i="9"/>
  <c r="U40" i="9"/>
  <c r="V39" i="9"/>
  <c r="U39" i="9"/>
  <c r="V38" i="9"/>
  <c r="U38" i="9"/>
  <c r="V37" i="9"/>
  <c r="U37" i="9"/>
  <c r="V36" i="9"/>
  <c r="U36" i="9"/>
  <c r="V35" i="9"/>
  <c r="U35" i="9"/>
  <c r="V34" i="9"/>
  <c r="U34" i="9"/>
  <c r="V33" i="9"/>
  <c r="U33" i="9"/>
  <c r="V32" i="9"/>
  <c r="U32" i="9"/>
  <c r="V31" i="9"/>
  <c r="U31" i="9"/>
  <c r="V30" i="9"/>
  <c r="U30" i="9"/>
  <c r="V29" i="9"/>
  <c r="U29" i="9"/>
  <c r="V28" i="9"/>
  <c r="U28" i="9"/>
  <c r="V27" i="9"/>
  <c r="U27" i="9"/>
  <c r="V26" i="9"/>
  <c r="U26" i="9"/>
  <c r="V25" i="9"/>
  <c r="U25" i="9"/>
  <c r="V24" i="9"/>
  <c r="U24" i="9"/>
  <c r="V23" i="9"/>
  <c r="U23" i="9"/>
  <c r="V22" i="9"/>
  <c r="U22" i="9"/>
  <c r="V21" i="9"/>
  <c r="U21" i="9"/>
  <c r="V20" i="9"/>
  <c r="U20" i="9"/>
  <c r="V19" i="9"/>
  <c r="U19" i="9"/>
  <c r="V18" i="9"/>
  <c r="U18" i="9"/>
  <c r="V17" i="9"/>
  <c r="U17" i="9"/>
  <c r="V16" i="9"/>
  <c r="U16" i="9"/>
  <c r="V15" i="9"/>
  <c r="U15" i="9"/>
  <c r="V14" i="9"/>
  <c r="U14" i="9"/>
  <c r="V13" i="9"/>
  <c r="U13" i="9"/>
  <c r="V12" i="9"/>
  <c r="U12" i="9"/>
  <c r="AA12" i="9"/>
  <c r="Z12" i="9"/>
  <c r="V11" i="9"/>
  <c r="U11" i="9"/>
  <c r="AA11" i="9"/>
  <c r="Z11" i="9"/>
  <c r="V10" i="9"/>
  <c r="U10" i="9"/>
  <c r="AA10" i="9"/>
  <c r="Z10" i="9"/>
  <c r="V9" i="9"/>
  <c r="U9" i="9"/>
  <c r="AA9" i="9"/>
  <c r="Z9" i="9"/>
  <c r="V8" i="9"/>
  <c r="U8" i="9"/>
  <c r="AA8" i="9"/>
  <c r="Z8" i="9"/>
  <c r="V7" i="9"/>
  <c r="U7" i="9"/>
  <c r="AA7" i="9"/>
  <c r="Z7" i="9"/>
  <c r="V6" i="9"/>
  <c r="U6" i="9"/>
  <c r="AA6" i="9"/>
  <c r="Z6" i="9"/>
  <c r="V5" i="9"/>
  <c r="U5" i="9"/>
  <c r="AA5" i="9"/>
  <c r="AD29" i="9"/>
  <c r="AC29" i="9"/>
  <c r="AB29" i="9"/>
  <c r="AA29" i="9"/>
  <c r="Z29" i="9"/>
  <c r="W29" i="9"/>
  <c r="X29" i="9"/>
  <c r="AD28" i="9"/>
  <c r="AC28" i="9"/>
  <c r="AB28" i="9"/>
  <c r="AA28" i="9"/>
  <c r="Z28" i="9"/>
  <c r="W28" i="9"/>
  <c r="X28" i="9"/>
  <c r="AD27" i="9"/>
  <c r="AC27" i="9"/>
  <c r="AB27" i="9"/>
  <c r="AA27" i="9"/>
  <c r="Z27" i="9"/>
  <c r="W27" i="9"/>
  <c r="X27" i="9"/>
  <c r="AD26" i="9"/>
  <c r="AC26" i="9"/>
  <c r="AB26" i="9"/>
  <c r="AA26" i="9"/>
  <c r="Z26" i="9"/>
  <c r="W26" i="9"/>
  <c r="X26" i="9"/>
  <c r="AD25" i="9"/>
  <c r="AC25" i="9"/>
  <c r="AB25" i="9"/>
  <c r="AA25" i="9"/>
  <c r="Z25" i="9"/>
  <c r="W25" i="9"/>
  <c r="X25" i="9"/>
  <c r="AD24" i="9"/>
  <c r="AC24" i="9"/>
  <c r="AB24" i="9"/>
  <c r="AA24" i="9"/>
  <c r="Z24" i="9"/>
  <c r="W24" i="9"/>
  <c r="X24" i="9"/>
  <c r="AD23" i="9"/>
  <c r="AC23" i="9"/>
  <c r="AB23" i="9"/>
  <c r="AA23" i="9"/>
  <c r="Z23" i="9"/>
  <c r="W23" i="9"/>
  <c r="X23" i="9"/>
  <c r="AD22" i="9"/>
  <c r="AC22" i="9"/>
  <c r="AB22" i="9"/>
  <c r="AA22" i="9"/>
  <c r="Z22" i="9"/>
  <c r="W22" i="9"/>
  <c r="X22" i="9"/>
  <c r="AD21" i="9"/>
  <c r="AC21" i="9"/>
  <c r="AB21" i="9"/>
  <c r="AA21" i="9"/>
  <c r="Z21" i="9"/>
  <c r="W21" i="9"/>
  <c r="X21" i="9"/>
  <c r="AD20" i="9"/>
  <c r="AC20" i="9"/>
  <c r="AB20" i="9"/>
  <c r="AA20" i="9"/>
  <c r="Z20" i="9"/>
  <c r="W20" i="9"/>
  <c r="X20" i="9"/>
  <c r="AD19" i="9"/>
  <c r="AC19" i="9"/>
  <c r="AB19" i="9"/>
  <c r="AA19" i="9"/>
  <c r="Z19" i="9"/>
  <c r="W19" i="9"/>
  <c r="X19" i="9"/>
  <c r="AD18" i="9"/>
  <c r="AC18" i="9"/>
  <c r="AB18" i="9"/>
  <c r="AA18" i="9"/>
  <c r="Z18" i="9"/>
  <c r="W18" i="9"/>
  <c r="X18" i="9"/>
  <c r="AD17" i="9"/>
  <c r="AC17" i="9"/>
  <c r="AB17" i="9"/>
  <c r="AA17" i="9"/>
  <c r="Z17" i="9"/>
  <c r="W17" i="9"/>
  <c r="X17" i="9"/>
  <c r="AD16" i="9"/>
  <c r="AC16" i="9"/>
  <c r="AB16" i="9"/>
  <c r="AA16" i="9"/>
  <c r="Z16" i="9"/>
  <c r="W16" i="9"/>
  <c r="X16" i="9"/>
  <c r="AD15" i="9"/>
  <c r="AC15" i="9"/>
  <c r="AB15" i="9"/>
  <c r="AA15" i="9"/>
  <c r="Z15" i="9"/>
  <c r="W15" i="9"/>
  <c r="X15" i="9"/>
  <c r="AD14" i="9"/>
  <c r="AC14" i="9"/>
  <c r="AB14" i="9"/>
  <c r="AA14" i="9"/>
  <c r="Z14" i="9"/>
  <c r="W14" i="9"/>
  <c r="AD13" i="9"/>
  <c r="AC13" i="9"/>
  <c r="AB13" i="9"/>
  <c r="AA13" i="9"/>
  <c r="Z13" i="9"/>
  <c r="W13" i="9"/>
  <c r="AD12" i="9"/>
  <c r="AC12" i="9"/>
  <c r="AB12" i="9"/>
  <c r="W12" i="9"/>
  <c r="AD11" i="9"/>
  <c r="AC11" i="9"/>
  <c r="AB11" i="9"/>
  <c r="W11" i="9"/>
  <c r="AD10" i="9"/>
  <c r="AC10" i="9"/>
  <c r="AB10" i="9"/>
  <c r="W10" i="9"/>
  <c r="AD37" i="9"/>
  <c r="AC37" i="9"/>
  <c r="AB37" i="9"/>
  <c r="AA37" i="9"/>
  <c r="Z37" i="9"/>
  <c r="W37" i="9"/>
  <c r="X37" i="9"/>
  <c r="AD36" i="9"/>
  <c r="AC36" i="9"/>
  <c r="AB36" i="9"/>
  <c r="AA36" i="9"/>
  <c r="Z36" i="9"/>
  <c r="W36" i="9"/>
  <c r="X36" i="9"/>
  <c r="AD35" i="9"/>
  <c r="AC35" i="9"/>
  <c r="AB35" i="9"/>
  <c r="AA35" i="9"/>
  <c r="Z35" i="9"/>
  <c r="W35" i="9"/>
  <c r="X35" i="9"/>
  <c r="AD34" i="9"/>
  <c r="AC34" i="9"/>
  <c r="AB34" i="9"/>
  <c r="AA34" i="9"/>
  <c r="Z34" i="9"/>
  <c r="W34" i="9"/>
  <c r="X34" i="9"/>
  <c r="AD33" i="9"/>
  <c r="AC33" i="9"/>
  <c r="AB33" i="9"/>
  <c r="AA33" i="9"/>
  <c r="Z33" i="9"/>
  <c r="W33" i="9"/>
  <c r="X33" i="9"/>
  <c r="AD32" i="9"/>
  <c r="AC32" i="9"/>
  <c r="AB32" i="9"/>
  <c r="AA32" i="9"/>
  <c r="Z32" i="9"/>
  <c r="W32" i="9"/>
  <c r="X32" i="9"/>
  <c r="AD31" i="9"/>
  <c r="AC31" i="9"/>
  <c r="AB31" i="9"/>
  <c r="AA31" i="9"/>
  <c r="Z31" i="9"/>
  <c r="W31" i="9"/>
  <c r="X31" i="9"/>
  <c r="AD30" i="9"/>
  <c r="AC30" i="9"/>
  <c r="AB30" i="9"/>
  <c r="AA30" i="9"/>
  <c r="Z30" i="9"/>
  <c r="W30" i="9"/>
  <c r="X30" i="9"/>
  <c r="C54" i="9"/>
  <c r="B54" i="9"/>
  <c r="A54" i="9"/>
  <c r="AD53" i="9"/>
  <c r="AB53" i="9"/>
  <c r="AD52" i="9"/>
  <c r="AC52" i="9"/>
  <c r="AB52" i="9"/>
  <c r="AA52" i="9"/>
  <c r="Z52" i="9"/>
  <c r="AD51" i="9"/>
  <c r="AC51" i="9"/>
  <c r="AB51" i="9"/>
  <c r="AA51" i="9"/>
  <c r="Z51" i="9"/>
  <c r="AD50" i="9"/>
  <c r="AC50" i="9"/>
  <c r="AB50" i="9"/>
  <c r="AA50" i="9"/>
  <c r="Z50" i="9"/>
  <c r="AD49" i="9"/>
  <c r="AC49" i="9"/>
  <c r="AB49" i="9"/>
  <c r="AA49" i="9"/>
  <c r="Z49" i="9"/>
  <c r="AD48" i="9"/>
  <c r="AC48" i="9"/>
  <c r="AB48" i="9"/>
  <c r="AA48" i="9"/>
  <c r="Z48" i="9"/>
  <c r="AD47" i="9"/>
  <c r="AC47" i="9"/>
  <c r="AB47" i="9"/>
  <c r="AA47" i="9"/>
  <c r="Z47" i="9"/>
  <c r="AD46" i="9"/>
  <c r="AC46" i="9"/>
  <c r="AB46" i="9"/>
  <c r="AA46" i="9"/>
  <c r="Z46" i="9"/>
  <c r="AD45" i="9"/>
  <c r="AC45" i="9"/>
  <c r="AB45" i="9"/>
  <c r="AA45" i="9"/>
  <c r="Z45" i="9"/>
  <c r="AD44" i="9"/>
  <c r="AC44" i="9"/>
  <c r="AB44" i="9"/>
  <c r="AA44" i="9"/>
  <c r="Z44" i="9"/>
  <c r="AD43" i="9"/>
  <c r="AC43" i="9"/>
  <c r="AB43" i="9"/>
  <c r="AA43" i="9"/>
  <c r="Z43" i="9"/>
  <c r="AD42" i="9"/>
  <c r="AC42" i="9"/>
  <c r="AB42" i="9"/>
  <c r="AA42" i="9"/>
  <c r="Z42" i="9"/>
  <c r="AD41" i="9"/>
  <c r="AC41" i="9"/>
  <c r="AB41" i="9"/>
  <c r="AA41" i="9"/>
  <c r="Z41" i="9"/>
  <c r="AD40" i="9"/>
  <c r="AC40" i="9"/>
  <c r="AB40" i="9"/>
  <c r="AA40" i="9"/>
  <c r="Z40" i="9"/>
  <c r="AD39" i="9"/>
  <c r="AC39" i="9"/>
  <c r="AB39" i="9"/>
  <c r="AA39" i="9"/>
  <c r="Z39" i="9"/>
  <c r="AD38" i="9"/>
  <c r="AC38" i="9"/>
  <c r="AB38" i="9"/>
  <c r="AA38" i="9"/>
  <c r="Z38" i="9"/>
  <c r="AD9" i="9"/>
  <c r="AC9" i="9"/>
  <c r="AB9" i="9"/>
  <c r="AD8" i="9"/>
  <c r="AC8" i="9"/>
  <c r="AB8" i="9"/>
  <c r="AD7" i="9"/>
  <c r="AC7" i="9"/>
  <c r="AB7" i="9"/>
  <c r="AD6" i="9"/>
  <c r="AC6" i="9"/>
  <c r="AD5" i="9"/>
  <c r="AC5" i="9"/>
  <c r="W53" i="9"/>
  <c r="W52" i="9"/>
  <c r="X52" i="9"/>
  <c r="W51" i="9"/>
  <c r="X51" i="9"/>
  <c r="W50" i="9"/>
  <c r="X50" i="9"/>
  <c r="W49" i="9"/>
  <c r="X49" i="9"/>
  <c r="W48" i="9"/>
  <c r="X48" i="9"/>
  <c r="W47" i="9"/>
  <c r="X47" i="9"/>
  <c r="W46" i="9"/>
  <c r="X46" i="9"/>
  <c r="W45" i="9"/>
  <c r="X45" i="9"/>
  <c r="W44" i="9"/>
  <c r="X44" i="9"/>
  <c r="W43" i="9"/>
  <c r="X43" i="9"/>
  <c r="W42" i="9"/>
  <c r="X42" i="9"/>
  <c r="W41" i="9"/>
  <c r="X41" i="9"/>
  <c r="W40" i="9"/>
  <c r="X40" i="9"/>
  <c r="W39" i="9"/>
  <c r="X39" i="9"/>
  <c r="W38" i="9"/>
  <c r="X38" i="9"/>
  <c r="W9" i="9"/>
  <c r="W8" i="9"/>
  <c r="W7" i="9"/>
  <c r="W6" i="9"/>
  <c r="AB5" i="9"/>
  <c r="W5" i="9"/>
  <c r="AB6" i="9"/>
  <c r="J54" i="9"/>
  <c r="R54" i="9"/>
  <c r="X9" i="9"/>
  <c r="X8" i="9"/>
  <c r="X6" i="9"/>
  <c r="X10" i="9"/>
  <c r="X12" i="9"/>
  <c r="X13" i="9"/>
  <c r="X11" i="9"/>
  <c r="X14" i="9"/>
  <c r="AD54" i="9"/>
  <c r="X7" i="9"/>
  <c r="Z5" i="9"/>
  <c r="U54" i="9"/>
  <c r="AB54" i="9"/>
  <c r="AA53" i="9"/>
  <c r="Z53" i="9"/>
  <c r="AC53" i="9"/>
  <c r="AC54" i="9"/>
  <c r="AD55" i="9"/>
  <c r="AB55" i="9"/>
  <c r="X53" i="9"/>
  <c r="W54" i="9"/>
  <c r="X5" i="9"/>
  <c r="X54" i="9"/>
  <c r="Z54" i="9"/>
  <c r="AA55" i="9"/>
  <c r="AA54" i="9"/>
</calcChain>
</file>

<file path=xl/sharedStrings.xml><?xml version="1.0" encoding="utf-8"?>
<sst xmlns="http://schemas.openxmlformats.org/spreadsheetml/2006/main" count="118" uniqueCount="107">
  <si>
    <t>TOTALS</t>
  </si>
  <si>
    <t>Department</t>
  </si>
  <si>
    <t>Course Title or Assignment</t>
  </si>
  <si>
    <t>Term</t>
  </si>
  <si>
    <t>6W1</t>
  </si>
  <si>
    <t>8WS</t>
  </si>
  <si>
    <t>6W2</t>
  </si>
  <si>
    <t>BGSU ID</t>
  </si>
  <si>
    <t>Last Name</t>
  </si>
  <si>
    <t>First Name</t>
  </si>
  <si>
    <t>Full/ Part Time</t>
  </si>
  <si>
    <t>Subject Area</t>
  </si>
  <si>
    <t>Catalog Nbr</t>
  </si>
  <si>
    <t>Class Section</t>
  </si>
  <si>
    <t>Class Nbr</t>
  </si>
  <si>
    <t>Units</t>
  </si>
  <si>
    <t>Cost per Course</t>
  </si>
  <si>
    <t>Credit Hour Rate</t>
  </si>
  <si>
    <t>Web Based Course</t>
  </si>
  <si>
    <t>College of Arts and Sciences</t>
  </si>
  <si>
    <t>Prof</t>
  </si>
  <si>
    <t>FT</t>
  </si>
  <si>
    <t>Yes</t>
  </si>
  <si>
    <t>Rank</t>
  </si>
  <si>
    <t>FT/PT</t>
  </si>
  <si>
    <t>Web</t>
  </si>
  <si>
    <t>Type of Course</t>
  </si>
  <si>
    <t>Assc</t>
  </si>
  <si>
    <t>PT</t>
  </si>
  <si>
    <t>Asst</t>
  </si>
  <si>
    <t>S Lect</t>
  </si>
  <si>
    <t>Lect</t>
  </si>
  <si>
    <t>Inst</t>
  </si>
  <si>
    <t>Pt-Inst</t>
  </si>
  <si>
    <t>GA</t>
  </si>
  <si>
    <t>Combined Course</t>
  </si>
  <si>
    <t>Combined Class</t>
  </si>
  <si>
    <t>*Type of Course/ Contract</t>
  </si>
  <si>
    <t>CASresources@bgsu.edu</t>
  </si>
  <si>
    <t>Date prepared</t>
  </si>
  <si>
    <t>* Type of Course/Contract - All courses/contracts are continguent for schedule development.</t>
  </si>
  <si>
    <t>Submitted by</t>
  </si>
  <si>
    <t>Please return spreadsheet electronically to</t>
  </si>
  <si>
    <t>If there are any combined classes with other departments, please also return an electronic copy of the Registration &amp; Records Combined Classes form to CASresources@bgsu.edu</t>
  </si>
  <si>
    <t>12WS</t>
  </si>
  <si>
    <t>Session</t>
  </si>
  <si>
    <t>Other</t>
  </si>
  <si>
    <t>OTHER</t>
  </si>
  <si>
    <t xml:space="preserve">     Notes</t>
  </si>
  <si>
    <t>Anticipated Enrollment</t>
  </si>
  <si>
    <t>Faculty Cost</t>
  </si>
  <si>
    <t>GA Cost</t>
  </si>
  <si>
    <t>Admin Cost</t>
  </si>
  <si>
    <t>Faculty Revenue</t>
  </si>
  <si>
    <t>GA Revenue</t>
  </si>
  <si>
    <t>Projected Revenue</t>
  </si>
  <si>
    <t>Projected Net Revenue</t>
  </si>
  <si>
    <t>AY Salary or Administrative/       GA / PT Rate</t>
  </si>
  <si>
    <t>Department Summer Course Schedule &amp; Revenue Projections</t>
  </si>
  <si>
    <t>Enter dates in Notes column</t>
  </si>
  <si>
    <t>Please note that instructions for each cell can be found by clicking in that field on the 1st row of the spreadsheet.</t>
  </si>
  <si>
    <t>Lines for administrative duties are to show Other in the Session column, their job title or duties in the Course Title or</t>
  </si>
  <si>
    <t>All cells on a line need an entry except for the Web Based Course or Combined Course columns.</t>
  </si>
  <si>
    <t>Combined courses are to be listed on the same line on the spreadsheet.</t>
  </si>
  <si>
    <t>Please read the Summer Memorandum being sent for additional instructions regarding this spreadsheet.</t>
  </si>
  <si>
    <t>the same to allow the upload to the OnBase system by ITS to create contracts.</t>
  </si>
  <si>
    <t>Please only use the dropdown selections as provided for that column and cells.</t>
  </si>
  <si>
    <t>Past Enrollments                       (seats filled + w/d)</t>
  </si>
  <si>
    <t>Undergraduate per Credit Hour</t>
  </si>
  <si>
    <t>Graduate per Credit Hour</t>
  </si>
  <si>
    <t>Session Description</t>
  </si>
  <si>
    <t>3W</t>
  </si>
  <si>
    <t>3 Week session</t>
  </si>
  <si>
    <t>6D1</t>
  </si>
  <si>
    <t>6E1</t>
  </si>
  <si>
    <t>6D2</t>
  </si>
  <si>
    <t>6E2</t>
  </si>
  <si>
    <r>
      <t>2</t>
    </r>
    <r>
      <rPr>
        <vertAlign val="superscript"/>
        <sz val="10"/>
        <rFont val="Helv"/>
      </rPr>
      <t>nd</t>
    </r>
    <r>
      <rPr>
        <sz val="10"/>
        <rFont val="Helv"/>
      </rPr>
      <t xml:space="preserve"> 6 week session-Distance</t>
    </r>
  </si>
  <si>
    <r>
      <t>2</t>
    </r>
    <r>
      <rPr>
        <vertAlign val="superscript"/>
        <sz val="10"/>
        <rFont val="Helv"/>
      </rPr>
      <t>nd</t>
    </r>
    <r>
      <rPr>
        <sz val="10"/>
        <rFont val="Helv"/>
      </rPr>
      <t xml:space="preserve"> 6 week session-Ecampus</t>
    </r>
  </si>
  <si>
    <r>
      <t>2</t>
    </r>
    <r>
      <rPr>
        <vertAlign val="superscript"/>
        <sz val="10"/>
        <rFont val="Helv"/>
      </rPr>
      <t>nd</t>
    </r>
    <r>
      <rPr>
        <sz val="10"/>
        <rFont val="Helv"/>
      </rPr>
      <t xml:space="preserve"> 6 Week session</t>
    </r>
  </si>
  <si>
    <r>
      <t>1</t>
    </r>
    <r>
      <rPr>
        <vertAlign val="superscript"/>
        <sz val="10"/>
        <rFont val="Helv"/>
      </rPr>
      <t>st</t>
    </r>
    <r>
      <rPr>
        <sz val="10"/>
        <rFont val="Helv"/>
      </rPr>
      <t xml:space="preserve"> 6 week session-Distance</t>
    </r>
  </si>
  <si>
    <r>
      <t>1</t>
    </r>
    <r>
      <rPr>
        <vertAlign val="superscript"/>
        <sz val="10"/>
        <rFont val="Helv"/>
      </rPr>
      <t>st</t>
    </r>
    <r>
      <rPr>
        <sz val="10"/>
        <rFont val="Helv"/>
      </rPr>
      <t xml:space="preserve"> 6 week session-Ecampus</t>
    </r>
  </si>
  <si>
    <r>
      <t>1</t>
    </r>
    <r>
      <rPr>
        <vertAlign val="superscript"/>
        <sz val="10"/>
        <rFont val="Helv"/>
      </rPr>
      <t>st</t>
    </r>
    <r>
      <rPr>
        <sz val="10"/>
        <rFont val="Helv"/>
      </rPr>
      <t xml:space="preserve"> 6 Week session</t>
    </r>
  </si>
  <si>
    <t>8 Week session</t>
  </si>
  <si>
    <t>GP</t>
  </si>
  <si>
    <t>Grants Project -specify dates</t>
  </si>
  <si>
    <t>Other -specify dates</t>
  </si>
  <si>
    <t>Summer Semester-12 weeks</t>
  </si>
  <si>
    <t>DY1</t>
  </si>
  <si>
    <t>DY2</t>
  </si>
  <si>
    <r>
      <t>Irregular Flex 1</t>
    </r>
    <r>
      <rPr>
        <vertAlign val="superscript"/>
        <sz val="10"/>
        <rFont val="Helv"/>
      </rPr>
      <t>st</t>
    </r>
    <r>
      <rPr>
        <sz val="10"/>
        <rFont val="Helv"/>
      </rPr>
      <t xml:space="preserve"> session</t>
    </r>
  </si>
  <si>
    <r>
      <t>Irregular Flex 2</t>
    </r>
    <r>
      <rPr>
        <vertAlign val="superscript"/>
        <sz val="10"/>
        <rFont val="Helv"/>
      </rPr>
      <t>nd</t>
    </r>
    <r>
      <rPr>
        <sz val="10"/>
        <rFont val="Helv"/>
      </rPr>
      <t xml:space="preserve"> session</t>
    </r>
  </si>
  <si>
    <t>8D2</t>
  </si>
  <si>
    <t>8E2</t>
  </si>
  <si>
    <t>8 week session-Distance</t>
  </si>
  <si>
    <t>8 week session-Ecampus</t>
  </si>
  <si>
    <t>12E</t>
  </si>
  <si>
    <t>12D</t>
  </si>
  <si>
    <t>Summer semester-Distance</t>
  </si>
  <si>
    <t>Summer semester-Ecampus</t>
  </si>
  <si>
    <t>Summer 2019</t>
  </si>
  <si>
    <t>7/8/19 - 8/16/19</t>
  </si>
  <si>
    <t>5/22/19 - 8/16/19</t>
  </si>
  <si>
    <t>6/24/19 - 8/16/19</t>
  </si>
  <si>
    <t>5/22/19 - 7/3/19</t>
  </si>
  <si>
    <t>The data each department is combined on a master spreadsheet and all data needs to be consistent and formatted</t>
  </si>
  <si>
    <r>
      <t xml:space="preserve">Assignment column, Type of Course/Contract is a 3 and </t>
    </r>
    <r>
      <rPr>
        <sz val="12"/>
        <color rgb="FFFF0000"/>
        <rFont val="Arial"/>
        <family val="2"/>
      </rPr>
      <t>enter the dates being worked in the Notes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</si>
</sst>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* #,##0_);_(* \(#,##0\);_(* &quot;-&quot;??_);_(@_)"/>
    <numFmt numFmtId="165" formatCode="m/d/yy;@"/>
  </numFmts>
  <fonts count="17" x14ac:knownFonts="1">
    <font>
      <sz val="10"/>
      <name val="Helv"/>
    </font>
    <font>
      <sz val="10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Helv"/>
    </font>
    <font>
      <b/>
      <sz val="11"/>
      <name val="Arial"/>
      <family val="2"/>
    </font>
    <font>
      <u/>
      <sz val="10"/>
      <color theme="10"/>
      <name val="Helv"/>
    </font>
    <font>
      <u/>
      <sz val="10"/>
      <color theme="11"/>
      <name val="Helv"/>
    </font>
    <font>
      <u/>
      <sz val="11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Helv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left" wrapText="1"/>
    </xf>
    <xf numFmtId="1" fontId="2" fillId="0" borderId="1" xfId="0" applyNumberFormat="1" applyFont="1" applyBorder="1" applyAlignment="1" applyProtection="1">
      <alignment horizontal="center" wrapText="1"/>
    </xf>
    <xf numFmtId="1" fontId="2" fillId="0" borderId="0" xfId="0" applyNumberFormat="1" applyFont="1" applyAlignment="1" applyProtection="1">
      <alignment horizontal="center"/>
    </xf>
    <xf numFmtId="0" fontId="3" fillId="0" borderId="0" xfId="0" applyFont="1" applyProtection="1"/>
    <xf numFmtId="49" fontId="4" fillId="0" borderId="1" xfId="0" applyNumberFormat="1" applyFont="1" applyBorder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1" fontId="4" fillId="0" borderId="1" xfId="0" applyNumberFormat="1" applyFont="1" applyBorder="1" applyProtection="1"/>
    <xf numFmtId="0" fontId="4" fillId="0" borderId="0" xfId="0" applyFont="1"/>
    <xf numFmtId="49" fontId="4" fillId="0" borderId="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4" fillId="0" borderId="0" xfId="0" applyFont="1" applyProtection="1"/>
    <xf numFmtId="1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1" fontId="4" fillId="0" borderId="0" xfId="0" applyNumberFormat="1" applyFont="1" applyBorder="1" applyAlignment="1" applyProtection="1"/>
    <xf numFmtId="1" fontId="4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Protection="1"/>
    <xf numFmtId="1" fontId="4" fillId="0" borderId="1" xfId="0" quotePrefix="1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" fontId="4" fillId="0" borderId="1" xfId="0" applyNumberFormat="1" applyFont="1" applyBorder="1" applyProtection="1"/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6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</xf>
    <xf numFmtId="0" fontId="3" fillId="0" borderId="0" xfId="0" applyFont="1" applyFill="1" applyProtection="1"/>
    <xf numFmtId="3" fontId="4" fillId="0" borderId="1" xfId="1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  <protection locked="0"/>
    </xf>
    <xf numFmtId="41" fontId="4" fillId="0" borderId="1" xfId="0" applyNumberFormat="1" applyFont="1" applyBorder="1" applyAlignment="1" applyProtection="1">
      <alignment horizontal="right"/>
    </xf>
    <xf numFmtId="41" fontId="4" fillId="0" borderId="0" xfId="0" applyNumberFormat="1" applyFont="1" applyAlignment="1" applyProtection="1">
      <alignment horizontal="right"/>
    </xf>
    <xf numFmtId="0" fontId="2" fillId="0" borderId="1" xfId="0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/>
    <xf numFmtId="14" fontId="4" fillId="0" borderId="2" xfId="0" applyNumberFormat="1" applyFont="1" applyBorder="1" applyAlignment="1" applyProtection="1"/>
    <xf numFmtId="14" fontId="9" fillId="0" borderId="0" xfId="0" applyNumberFormat="1" applyFont="1" applyBorder="1" applyAlignment="1" applyProtection="1"/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0" xfId="0" applyProtection="1"/>
    <xf numFmtId="49" fontId="0" fillId="0" borderId="0" xfId="0" applyNumberFormat="1" applyAlignment="1" applyProtection="1">
      <alignment horizontal="left"/>
    </xf>
    <xf numFmtId="49" fontId="0" fillId="0" borderId="0" xfId="0" applyNumberFormat="1" applyProtection="1"/>
    <xf numFmtId="1" fontId="4" fillId="0" borderId="0" xfId="0" applyNumberFormat="1" applyFont="1" applyProtection="1"/>
    <xf numFmtId="0" fontId="7" fillId="0" borderId="0" xfId="4" applyAlignment="1" applyProtection="1">
      <alignment horizontal="left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1" fontId="4" fillId="0" borderId="1" xfId="0" quotePrefix="1" applyNumberFormat="1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37" fontId="4" fillId="0" borderId="1" xfId="1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1" fontId="11" fillId="0" borderId="1" xfId="0" applyNumberFormat="1" applyFont="1" applyBorder="1" applyProtection="1"/>
    <xf numFmtId="1" fontId="2" fillId="0" borderId="1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wrapText="1"/>
      <protection locked="0"/>
    </xf>
    <xf numFmtId="0" fontId="12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5" fillId="0" borderId="0" xfId="0" applyFont="1" applyAlignment="1">
      <alignment wrapText="1"/>
    </xf>
    <xf numFmtId="0" fontId="4" fillId="0" borderId="2" xfId="0" applyFont="1" applyFill="1" applyBorder="1" applyProtection="1"/>
    <xf numFmtId="0" fontId="4" fillId="0" borderId="0" xfId="0" applyFont="1" applyFill="1" applyProtection="1"/>
    <xf numFmtId="165" fontId="4" fillId="0" borderId="0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14" fontId="13" fillId="2" borderId="0" xfId="0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4" fillId="0" borderId="2" xfId="0" applyFont="1" applyBorder="1" applyProtection="1"/>
    <xf numFmtId="0" fontId="11" fillId="0" borderId="1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center" wrapText="1"/>
    </xf>
    <xf numFmtId="49" fontId="13" fillId="0" borderId="1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center" wrapText="1"/>
    </xf>
    <xf numFmtId="2" fontId="0" fillId="0" borderId="0" xfId="0" applyNumberFormat="1" applyProtection="1"/>
    <xf numFmtId="4" fontId="0" fillId="0" borderId="0" xfId="1" applyFont="1" applyProtection="1"/>
    <xf numFmtId="0" fontId="0" fillId="0" borderId="2" xfId="0" applyBorder="1" applyProtection="1"/>
    <xf numFmtId="0" fontId="0" fillId="0" borderId="2" xfId="0" applyBorder="1" applyAlignment="1" applyProtection="1">
      <alignment wrapText="1"/>
    </xf>
    <xf numFmtId="11" fontId="0" fillId="0" borderId="0" xfId="0" quotePrefix="1" applyNumberFormat="1" applyProtection="1"/>
    <xf numFmtId="0" fontId="0" fillId="0" borderId="0" xfId="0" quotePrefix="1" applyProtection="1"/>
    <xf numFmtId="0" fontId="0" fillId="0" borderId="0" xfId="0" applyAlignment="1" applyProtection="1">
      <alignment horizontal="left"/>
    </xf>
    <xf numFmtId="0" fontId="16" fillId="0" borderId="0" xfId="0" applyFont="1" applyProtection="1"/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Sresources@bgsu.edu" TargetMode="External"/><Relationship Id="rId2" Type="http://schemas.openxmlformats.org/officeDocument/2006/relationships/hyperlink" Target="mailto:CASresources@bgsu.edu" TargetMode="External"/><Relationship Id="rId3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1" sqref="A11"/>
    </sheetView>
  </sheetViews>
  <sheetFormatPr baseColWidth="10" defaultColWidth="8.6640625" defaultRowHeight="13" x14ac:dyDescent="0.15"/>
  <cols>
    <col min="1" max="1" width="122.5" bestFit="1" customWidth="1"/>
  </cols>
  <sheetData>
    <row r="1" spans="1:1" ht="16" x14ac:dyDescent="0.2">
      <c r="A1" s="80" t="s">
        <v>105</v>
      </c>
    </row>
    <row r="2" spans="1:1" ht="16" x14ac:dyDescent="0.2">
      <c r="A2" s="80" t="s">
        <v>65</v>
      </c>
    </row>
    <row r="3" spans="1:1" ht="16" x14ac:dyDescent="0.2">
      <c r="A3" s="80"/>
    </row>
    <row r="4" spans="1:1" ht="16" x14ac:dyDescent="0.2">
      <c r="A4" s="80" t="s">
        <v>60</v>
      </c>
    </row>
    <row r="5" spans="1:1" ht="16" x14ac:dyDescent="0.2">
      <c r="A5" s="80"/>
    </row>
    <row r="6" spans="1:1" ht="16" x14ac:dyDescent="0.2">
      <c r="A6" s="80" t="s">
        <v>66</v>
      </c>
    </row>
    <row r="7" spans="1:1" ht="16" x14ac:dyDescent="0.2">
      <c r="A7" s="80"/>
    </row>
    <row r="8" spans="1:1" ht="16" x14ac:dyDescent="0.2">
      <c r="A8" s="80" t="s">
        <v>61</v>
      </c>
    </row>
    <row r="9" spans="1:1" ht="16" x14ac:dyDescent="0.2">
      <c r="A9" s="80" t="s">
        <v>106</v>
      </c>
    </row>
    <row r="10" spans="1:1" ht="16" x14ac:dyDescent="0.2">
      <c r="A10" s="80"/>
    </row>
    <row r="11" spans="1:1" ht="16" x14ac:dyDescent="0.2">
      <c r="A11" s="103" t="s">
        <v>62</v>
      </c>
    </row>
    <row r="12" spans="1:1" ht="16" x14ac:dyDescent="0.2">
      <c r="A12" s="80" t="s">
        <v>63</v>
      </c>
    </row>
    <row r="13" spans="1:1" ht="16" x14ac:dyDescent="0.2">
      <c r="A13" s="80"/>
    </row>
    <row r="14" spans="1:1" ht="16" x14ac:dyDescent="0.2">
      <c r="A14" s="80" t="s">
        <v>64</v>
      </c>
    </row>
  </sheetData>
  <sheetProtection algorithmName="SHA-512" hashValue="x9/hgx5dInphq0Qq6ULVH4JtOnyNphLA78qHDhQTJMGGV1H+hkyUxJlf7Vwhdek8vKYIgA4PdXkn9em3SoWVSQ==" saltValue="QsJGyjYpo4+YTVZbxsZzq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W58"/>
  <sheetViews>
    <sheetView showGridLines="0" tabSelected="1" workbookViewId="0">
      <pane ySplit="4" topLeftCell="A5" activePane="bottomLeft" state="frozen"/>
      <selection activeCell="A18" sqref="A18"/>
      <selection pane="bottomLeft" activeCell="J2" sqref="J2"/>
    </sheetView>
  </sheetViews>
  <sheetFormatPr baseColWidth="10" defaultColWidth="11.5" defaultRowHeight="14" x14ac:dyDescent="0.15"/>
  <cols>
    <col min="1" max="3" width="5.5" style="36" customWidth="1"/>
    <col min="4" max="4" width="7.5" style="36" customWidth="1"/>
    <col min="5" max="5" width="12" style="36" customWidth="1"/>
    <col min="6" max="6" width="16.6640625" style="36" customWidth="1"/>
    <col min="7" max="7" width="12.1640625" style="36" customWidth="1"/>
    <col min="8" max="8" width="6.5" style="37" customWidth="1"/>
    <col min="9" max="9" width="5.5" style="38" bestFit="1" customWidth="1"/>
    <col min="10" max="10" width="10.5" style="38" customWidth="1"/>
    <col min="11" max="11" width="7.6640625" style="39" customWidth="1"/>
    <col min="12" max="12" width="6.83203125" style="40" customWidth="1"/>
    <col min="13" max="14" width="7.5" style="40" customWidth="1"/>
    <col min="15" max="15" width="6.83203125" style="38" customWidth="1"/>
    <col min="16" max="16" width="7.5" style="38" customWidth="1"/>
    <col min="17" max="17" width="31.33203125" style="38" customWidth="1"/>
    <col min="18" max="18" width="5.83203125" style="38" customWidth="1"/>
    <col min="19" max="19" width="8.33203125" style="38" customWidth="1"/>
    <col min="20" max="20" width="11.5" style="36" customWidth="1"/>
    <col min="21" max="21" width="9.6640625" style="36" customWidth="1"/>
    <col min="22" max="22" width="9" style="36" customWidth="1"/>
    <col min="23" max="23" width="9.83203125" style="36" customWidth="1"/>
    <col min="24" max="24" width="9.5" style="36" customWidth="1"/>
    <col min="25" max="25" width="40.6640625" style="83" customWidth="1"/>
    <col min="26" max="26" width="9.83203125" style="36" hidden="1" customWidth="1"/>
    <col min="27" max="27" width="9.83203125" style="42" hidden="1" customWidth="1"/>
    <col min="28" max="28" width="8.5" style="42" hidden="1" customWidth="1"/>
    <col min="29" max="29" width="8.6640625" style="36" hidden="1" customWidth="1"/>
    <col min="30" max="30" width="8.5" style="43" hidden="1" customWidth="1"/>
    <col min="33" max="65" width="12.6640625" style="36" customWidth="1"/>
    <col min="66" max="16384" width="11.5" style="36"/>
  </cols>
  <sheetData>
    <row r="1" spans="1:30" s="20" customFormat="1" x14ac:dyDescent="0.15">
      <c r="E1" s="52" t="s">
        <v>58</v>
      </c>
      <c r="F1" s="1"/>
      <c r="H1" s="21"/>
      <c r="I1" s="22"/>
      <c r="J1" s="22"/>
      <c r="K1" s="51" t="s">
        <v>100</v>
      </c>
      <c r="N1" s="27"/>
      <c r="O1" s="20" t="s">
        <v>3</v>
      </c>
      <c r="P1" s="54" t="s">
        <v>4</v>
      </c>
      <c r="Q1" s="59" t="s">
        <v>104</v>
      </c>
      <c r="R1" s="25" t="s">
        <v>3</v>
      </c>
      <c r="S1" s="54" t="s">
        <v>44</v>
      </c>
      <c r="T1" s="59" t="s">
        <v>102</v>
      </c>
      <c r="U1" s="91"/>
      <c r="V1" s="23"/>
      <c r="W1" s="23"/>
      <c r="X1" s="23"/>
      <c r="Y1" s="81"/>
      <c r="AA1" s="28"/>
      <c r="AB1" s="28"/>
      <c r="AD1" s="29"/>
    </row>
    <row r="2" spans="1:30" s="20" customFormat="1" x14ac:dyDescent="0.15">
      <c r="A2" s="104" t="s">
        <v>67</v>
      </c>
      <c r="B2" s="105"/>
      <c r="C2" s="106"/>
      <c r="D2" s="89"/>
      <c r="E2" s="1" t="s">
        <v>19</v>
      </c>
      <c r="F2" s="2"/>
      <c r="G2" s="86"/>
      <c r="H2" s="74" t="s">
        <v>39</v>
      </c>
      <c r="I2" s="25"/>
      <c r="J2" s="88"/>
      <c r="K2" s="26"/>
      <c r="L2" s="27"/>
      <c r="M2" s="85"/>
      <c r="O2" s="20" t="s">
        <v>3</v>
      </c>
      <c r="P2" s="54" t="s">
        <v>6</v>
      </c>
      <c r="Q2" s="60" t="s">
        <v>101</v>
      </c>
      <c r="R2" s="62" t="s">
        <v>3</v>
      </c>
      <c r="S2" s="63" t="s">
        <v>47</v>
      </c>
      <c r="T2" s="61" t="s">
        <v>59</v>
      </c>
      <c r="Y2" s="81"/>
      <c r="AA2" s="28"/>
      <c r="AB2" s="28"/>
      <c r="AD2" s="29"/>
    </row>
    <row r="3" spans="1:30" s="16" customFormat="1" x14ac:dyDescent="0.15">
      <c r="A3" s="107"/>
      <c r="B3" s="108"/>
      <c r="C3" s="109"/>
      <c r="D3" s="90"/>
      <c r="E3" s="1" t="s">
        <v>1</v>
      </c>
      <c r="F3" s="87"/>
      <c r="G3" s="84"/>
      <c r="H3" s="24"/>
      <c r="I3" s="24"/>
      <c r="J3" s="78" t="s">
        <v>41</v>
      </c>
      <c r="K3" s="87"/>
      <c r="L3" s="27"/>
      <c r="M3" s="27"/>
      <c r="N3" s="27"/>
      <c r="O3" s="20" t="s">
        <v>3</v>
      </c>
      <c r="P3" s="54" t="s">
        <v>5</v>
      </c>
      <c r="Q3" s="59" t="s">
        <v>103</v>
      </c>
      <c r="R3" s="22"/>
      <c r="S3" s="22"/>
      <c r="T3" s="20"/>
      <c r="U3" s="20"/>
      <c r="V3" s="20"/>
      <c r="W3" s="20"/>
      <c r="X3" s="20"/>
      <c r="Y3" s="81"/>
      <c r="Z3" s="20"/>
      <c r="AA3" s="28"/>
      <c r="AB3" s="28"/>
      <c r="AD3" s="29"/>
    </row>
    <row r="4" spans="1:30" s="55" customFormat="1" ht="40" customHeight="1" x14ac:dyDescent="0.15">
      <c r="A4" s="77">
        <v>2016</v>
      </c>
      <c r="B4" s="77">
        <v>2017</v>
      </c>
      <c r="C4" s="77">
        <v>2018</v>
      </c>
      <c r="D4" s="4" t="s">
        <v>45</v>
      </c>
      <c r="E4" s="4" t="s">
        <v>7</v>
      </c>
      <c r="F4" s="5" t="s">
        <v>8</v>
      </c>
      <c r="G4" s="5" t="s">
        <v>9</v>
      </c>
      <c r="H4" s="6" t="s">
        <v>23</v>
      </c>
      <c r="I4" s="4" t="s">
        <v>10</v>
      </c>
      <c r="J4" s="58" t="s">
        <v>49</v>
      </c>
      <c r="K4" s="93" t="s">
        <v>11</v>
      </c>
      <c r="L4" s="94" t="s">
        <v>12</v>
      </c>
      <c r="M4" s="95" t="s">
        <v>13</v>
      </c>
      <c r="N4" s="95" t="s">
        <v>14</v>
      </c>
      <c r="O4" s="58" t="s">
        <v>18</v>
      </c>
      <c r="P4" s="92" t="s">
        <v>35</v>
      </c>
      <c r="Q4" s="58" t="s">
        <v>2</v>
      </c>
      <c r="R4" s="58" t="s">
        <v>15</v>
      </c>
      <c r="S4" s="58" t="s">
        <v>37</v>
      </c>
      <c r="T4" s="92" t="s">
        <v>57</v>
      </c>
      <c r="U4" s="4" t="s">
        <v>16</v>
      </c>
      <c r="V4" s="6" t="s">
        <v>17</v>
      </c>
      <c r="W4" s="6" t="s">
        <v>55</v>
      </c>
      <c r="X4" s="6" t="s">
        <v>56</v>
      </c>
      <c r="Y4" s="5" t="s">
        <v>48</v>
      </c>
      <c r="Z4" s="6" t="s">
        <v>53</v>
      </c>
      <c r="AA4" s="6" t="s">
        <v>50</v>
      </c>
      <c r="AB4" s="6" t="s">
        <v>52</v>
      </c>
      <c r="AC4" s="6" t="s">
        <v>54</v>
      </c>
      <c r="AD4" s="6" t="s">
        <v>51</v>
      </c>
    </row>
    <row r="5" spans="1:30" s="16" customFormat="1" x14ac:dyDescent="0.15">
      <c r="A5" s="76"/>
      <c r="B5" s="76"/>
      <c r="C5" s="76"/>
      <c r="D5" s="9"/>
      <c r="E5" s="9"/>
      <c r="F5" s="9"/>
      <c r="G5" s="9"/>
      <c r="H5" s="10"/>
      <c r="I5" s="11"/>
      <c r="J5" s="13"/>
      <c r="K5" s="12"/>
      <c r="L5" s="69"/>
      <c r="M5" s="12"/>
      <c r="N5" s="12"/>
      <c r="O5" s="13"/>
      <c r="P5" s="13"/>
      <c r="Q5" s="50"/>
      <c r="R5" s="13"/>
      <c r="S5" s="14"/>
      <c r="T5" s="71"/>
      <c r="U5" s="15">
        <f t="shared" ref="U5:U36" si="0">IF(H5="GA",T5,IF(I5="PT",T5,IF(T5&lt;35000,T5,ROUND(R5*V5,0))))</f>
        <v>0</v>
      </c>
      <c r="V5" s="15">
        <f t="shared" ref="V5:V36" si="1">IF(H5="GA",ROUND(T5/R5,0),IF(I5="PT",ROUND(T5/R5,0),IF(T5&lt;35000,T5,ROUND(T5/38,0))))</f>
        <v>0</v>
      </c>
      <c r="W5" s="15">
        <f>IF(L5&gt;4999,J5*Data!$G$2,J5*Data!$F$2)*R5</f>
        <v>0</v>
      </c>
      <c r="X5" s="15">
        <f>W5-U5</f>
        <v>0</v>
      </c>
      <c r="Y5" s="79"/>
      <c r="Z5" s="73" t="str">
        <f>IF($AA5="","",$W5)</f>
        <v/>
      </c>
      <c r="AA5" s="53" t="str">
        <f>IF(S5=2,U5,"")</f>
        <v/>
      </c>
      <c r="AB5" s="53" t="str">
        <f>IF(S5=3,U5,"")</f>
        <v/>
      </c>
      <c r="AC5" s="73" t="str">
        <f>IF($AD5="","",$W5)</f>
        <v/>
      </c>
      <c r="AD5" s="53" t="str">
        <f>IF(S5=5,U5,"")</f>
        <v/>
      </c>
    </row>
    <row r="6" spans="1:30" s="16" customFormat="1" x14ac:dyDescent="0.15">
      <c r="A6" s="76"/>
      <c r="B6" s="76"/>
      <c r="C6" s="76"/>
      <c r="D6" s="9"/>
      <c r="E6" s="9"/>
      <c r="F6" s="9"/>
      <c r="G6" s="9"/>
      <c r="H6" s="17"/>
      <c r="I6" s="11"/>
      <c r="J6" s="13"/>
      <c r="K6" s="12"/>
      <c r="L6" s="69"/>
      <c r="M6" s="12"/>
      <c r="N6" s="12"/>
      <c r="O6" s="13"/>
      <c r="P6" s="13"/>
      <c r="Q6" s="50"/>
      <c r="R6" s="13"/>
      <c r="S6" s="14"/>
      <c r="T6" s="71"/>
      <c r="U6" s="15">
        <f t="shared" si="0"/>
        <v>0</v>
      </c>
      <c r="V6" s="15">
        <f t="shared" si="1"/>
        <v>0</v>
      </c>
      <c r="W6" s="15">
        <f>IF(L6&gt;4999,J6*Data!$G$2,J6*Data!$F$2)*R6</f>
        <v>0</v>
      </c>
      <c r="X6" s="15">
        <f t="shared" ref="X6:X53" si="2">W6-U6</f>
        <v>0</v>
      </c>
      <c r="Y6" s="79"/>
      <c r="Z6" s="73" t="str">
        <f t="shared" ref="Z6:Z53" si="3">IF($AA6="","",$W6)</f>
        <v/>
      </c>
      <c r="AA6" s="53" t="str">
        <f t="shared" ref="AA6:AA53" si="4">IF(S6=2,U6,"")</f>
        <v/>
      </c>
      <c r="AB6" s="53" t="str">
        <f t="shared" ref="AB6:AB53" si="5">IF(S6=3,U6,"")</f>
        <v/>
      </c>
      <c r="AC6" s="73" t="str">
        <f t="shared" ref="AC6:AC53" si="6">IF($AD6="","",$W6)</f>
        <v/>
      </c>
      <c r="AD6" s="53" t="str">
        <f t="shared" ref="AD6:AD53" si="7">IF(S6=5,U6,"")</f>
        <v/>
      </c>
    </row>
    <row r="7" spans="1:30" s="16" customFormat="1" x14ac:dyDescent="0.15">
      <c r="A7" s="76"/>
      <c r="B7" s="76"/>
      <c r="C7" s="76"/>
      <c r="D7" s="9"/>
      <c r="E7" s="9"/>
      <c r="F7" s="9"/>
      <c r="G7" s="9"/>
      <c r="H7" s="17"/>
      <c r="I7" s="11"/>
      <c r="J7" s="13"/>
      <c r="K7" s="12"/>
      <c r="L7" s="70"/>
      <c r="M7" s="12"/>
      <c r="N7" s="12"/>
      <c r="O7" s="13"/>
      <c r="P7" s="13"/>
      <c r="Q7" s="50"/>
      <c r="R7" s="13"/>
      <c r="S7" s="14"/>
      <c r="T7" s="71"/>
      <c r="U7" s="15">
        <f t="shared" si="0"/>
        <v>0</v>
      </c>
      <c r="V7" s="15">
        <f t="shared" si="1"/>
        <v>0</v>
      </c>
      <c r="W7" s="15">
        <f>IF(L7&gt;4999,J7*Data!$G$2,J7*Data!$F$2)*R7</f>
        <v>0</v>
      </c>
      <c r="X7" s="15">
        <f t="shared" si="2"/>
        <v>0</v>
      </c>
      <c r="Y7" s="79"/>
      <c r="Z7" s="73" t="str">
        <f t="shared" si="3"/>
        <v/>
      </c>
      <c r="AA7" s="53" t="str">
        <f t="shared" si="4"/>
        <v/>
      </c>
      <c r="AB7" s="53" t="str">
        <f t="shared" si="5"/>
        <v/>
      </c>
      <c r="AC7" s="73" t="str">
        <f t="shared" si="6"/>
        <v/>
      </c>
      <c r="AD7" s="53" t="str">
        <f t="shared" si="7"/>
        <v/>
      </c>
    </row>
    <row r="8" spans="1:30" s="16" customFormat="1" x14ac:dyDescent="0.15">
      <c r="A8" s="76"/>
      <c r="B8" s="76"/>
      <c r="C8" s="76"/>
      <c r="D8" s="9"/>
      <c r="E8" s="9"/>
      <c r="F8" s="9"/>
      <c r="G8" s="9"/>
      <c r="H8" s="17"/>
      <c r="I8" s="11"/>
      <c r="J8" s="13"/>
      <c r="K8" s="12"/>
      <c r="L8" s="69"/>
      <c r="M8" s="12"/>
      <c r="N8" s="12"/>
      <c r="O8" s="13"/>
      <c r="P8" s="13"/>
      <c r="Q8" s="50"/>
      <c r="R8" s="13"/>
      <c r="S8" s="14"/>
      <c r="T8" s="71"/>
      <c r="U8" s="15">
        <f t="shared" si="0"/>
        <v>0</v>
      </c>
      <c r="V8" s="15">
        <f t="shared" si="1"/>
        <v>0</v>
      </c>
      <c r="W8" s="15">
        <f>IF(L8&gt;4999,J8*Data!$G$2,J8*Data!$F$2)*R8</f>
        <v>0</v>
      </c>
      <c r="X8" s="15">
        <f t="shared" si="2"/>
        <v>0</v>
      </c>
      <c r="Y8" s="79"/>
      <c r="Z8" s="73" t="str">
        <f t="shared" si="3"/>
        <v/>
      </c>
      <c r="AA8" s="53" t="str">
        <f t="shared" si="4"/>
        <v/>
      </c>
      <c r="AB8" s="53" t="str">
        <f t="shared" si="5"/>
        <v/>
      </c>
      <c r="AC8" s="73" t="str">
        <f t="shared" si="6"/>
        <v/>
      </c>
      <c r="AD8" s="53" t="str">
        <f t="shared" si="7"/>
        <v/>
      </c>
    </row>
    <row r="9" spans="1:30" s="16" customFormat="1" x14ac:dyDescent="0.15">
      <c r="A9" s="76"/>
      <c r="B9" s="76"/>
      <c r="C9" s="76"/>
      <c r="D9" s="9"/>
      <c r="E9" s="9"/>
      <c r="F9" s="9"/>
      <c r="G9" s="9"/>
      <c r="H9" s="17"/>
      <c r="I9" s="11"/>
      <c r="J9" s="13"/>
      <c r="K9" s="12"/>
      <c r="L9" s="69"/>
      <c r="M9" s="12"/>
      <c r="N9" s="12"/>
      <c r="O9" s="13"/>
      <c r="P9" s="13"/>
      <c r="Q9" s="50"/>
      <c r="R9" s="13"/>
      <c r="S9" s="14"/>
      <c r="T9" s="71"/>
      <c r="U9" s="15">
        <f t="shared" si="0"/>
        <v>0</v>
      </c>
      <c r="V9" s="15">
        <f t="shared" si="1"/>
        <v>0</v>
      </c>
      <c r="W9" s="15">
        <f>IF(L9&gt;4999,J9*Data!$G$2,J9*Data!$F$2)*R9</f>
        <v>0</v>
      </c>
      <c r="X9" s="15">
        <f t="shared" si="2"/>
        <v>0</v>
      </c>
      <c r="Y9" s="79"/>
      <c r="Z9" s="73" t="str">
        <f t="shared" si="3"/>
        <v/>
      </c>
      <c r="AA9" s="53" t="str">
        <f t="shared" si="4"/>
        <v/>
      </c>
      <c r="AB9" s="53" t="str">
        <f t="shared" si="5"/>
        <v/>
      </c>
      <c r="AC9" s="73" t="str">
        <f t="shared" si="6"/>
        <v/>
      </c>
      <c r="AD9" s="53" t="str">
        <f t="shared" si="7"/>
        <v/>
      </c>
    </row>
    <row r="10" spans="1:30" s="16" customFormat="1" x14ac:dyDescent="0.15">
      <c r="A10" s="76"/>
      <c r="B10" s="76"/>
      <c r="C10" s="76"/>
      <c r="D10" s="9"/>
      <c r="E10" s="9"/>
      <c r="F10" s="9"/>
      <c r="G10" s="9"/>
      <c r="H10" s="17"/>
      <c r="I10" s="11"/>
      <c r="J10" s="13"/>
      <c r="K10" s="12"/>
      <c r="L10" s="69"/>
      <c r="M10" s="12"/>
      <c r="N10" s="12"/>
      <c r="O10" s="13"/>
      <c r="P10" s="13"/>
      <c r="Q10" s="50"/>
      <c r="R10" s="13"/>
      <c r="S10" s="14"/>
      <c r="T10" s="71"/>
      <c r="U10" s="15">
        <f t="shared" si="0"/>
        <v>0</v>
      </c>
      <c r="V10" s="15">
        <f t="shared" si="1"/>
        <v>0</v>
      </c>
      <c r="W10" s="15">
        <f>IF(L10&gt;4999,J10*Data!$G$2,J10*Data!$F$2)*R10</f>
        <v>0</v>
      </c>
      <c r="X10" s="15">
        <f t="shared" ref="X10:X29" si="8">W10-U10</f>
        <v>0</v>
      </c>
      <c r="Y10" s="79"/>
      <c r="Z10" s="73" t="str">
        <f t="shared" si="3"/>
        <v/>
      </c>
      <c r="AA10" s="53" t="str">
        <f t="shared" ref="AA10:AA29" si="9">IF(S10=2,U10,"")</f>
        <v/>
      </c>
      <c r="AB10" s="53" t="str">
        <f t="shared" ref="AB10:AB29" si="10">IF(S10=3,U10,"")</f>
        <v/>
      </c>
      <c r="AC10" s="73" t="str">
        <f t="shared" si="6"/>
        <v/>
      </c>
      <c r="AD10" s="53" t="str">
        <f t="shared" ref="AD10:AD29" si="11">IF(S10=5,U10,"")</f>
        <v/>
      </c>
    </row>
    <row r="11" spans="1:30" s="16" customFormat="1" x14ac:dyDescent="0.15">
      <c r="A11" s="76"/>
      <c r="B11" s="76"/>
      <c r="C11" s="76"/>
      <c r="D11" s="9"/>
      <c r="E11" s="9"/>
      <c r="F11" s="9"/>
      <c r="G11" s="9"/>
      <c r="H11" s="17"/>
      <c r="I11" s="11"/>
      <c r="J11" s="13"/>
      <c r="K11" s="12"/>
      <c r="L11" s="69"/>
      <c r="M11" s="12"/>
      <c r="N11" s="12"/>
      <c r="O11" s="13"/>
      <c r="P11" s="13"/>
      <c r="Q11" s="50"/>
      <c r="R11" s="13"/>
      <c r="S11" s="14"/>
      <c r="T11" s="71"/>
      <c r="U11" s="15">
        <f t="shared" si="0"/>
        <v>0</v>
      </c>
      <c r="V11" s="15">
        <f t="shared" si="1"/>
        <v>0</v>
      </c>
      <c r="W11" s="15">
        <f>IF(L11&gt;4999,J11*Data!$G$2,J11*Data!$F$2)*R11</f>
        <v>0</v>
      </c>
      <c r="X11" s="15">
        <f t="shared" si="8"/>
        <v>0</v>
      </c>
      <c r="Y11" s="79"/>
      <c r="Z11" s="73" t="str">
        <f t="shared" si="3"/>
        <v/>
      </c>
      <c r="AA11" s="53" t="str">
        <f t="shared" si="9"/>
        <v/>
      </c>
      <c r="AB11" s="53" t="str">
        <f t="shared" si="10"/>
        <v/>
      </c>
      <c r="AC11" s="73" t="str">
        <f t="shared" si="6"/>
        <v/>
      </c>
      <c r="AD11" s="53" t="str">
        <f t="shared" si="11"/>
        <v/>
      </c>
    </row>
    <row r="12" spans="1:30" s="16" customFormat="1" x14ac:dyDescent="0.15">
      <c r="A12" s="76"/>
      <c r="B12" s="76"/>
      <c r="C12" s="76"/>
      <c r="D12" s="9"/>
      <c r="E12" s="9"/>
      <c r="F12" s="9"/>
      <c r="G12" s="9"/>
      <c r="H12" s="17"/>
      <c r="I12" s="11"/>
      <c r="J12" s="13"/>
      <c r="K12" s="12"/>
      <c r="L12" s="69"/>
      <c r="M12" s="12"/>
      <c r="N12" s="12"/>
      <c r="O12" s="13"/>
      <c r="P12" s="13"/>
      <c r="Q12" s="50"/>
      <c r="R12" s="13"/>
      <c r="S12" s="14"/>
      <c r="T12" s="71"/>
      <c r="U12" s="15">
        <f t="shared" si="0"/>
        <v>0</v>
      </c>
      <c r="V12" s="15">
        <f t="shared" si="1"/>
        <v>0</v>
      </c>
      <c r="W12" s="15">
        <f>IF(L12&gt;4999,J12*Data!$G$2,J12*Data!$F$2)*R12</f>
        <v>0</v>
      </c>
      <c r="X12" s="15">
        <f t="shared" si="8"/>
        <v>0</v>
      </c>
      <c r="Y12" s="79"/>
      <c r="Z12" s="73" t="str">
        <f t="shared" si="3"/>
        <v/>
      </c>
      <c r="AA12" s="53" t="str">
        <f t="shared" si="9"/>
        <v/>
      </c>
      <c r="AB12" s="53" t="str">
        <f t="shared" si="10"/>
        <v/>
      </c>
      <c r="AC12" s="73" t="str">
        <f t="shared" si="6"/>
        <v/>
      </c>
      <c r="AD12" s="53" t="str">
        <f t="shared" si="11"/>
        <v/>
      </c>
    </row>
    <row r="13" spans="1:30" s="16" customFormat="1" x14ac:dyDescent="0.15">
      <c r="A13" s="76"/>
      <c r="B13" s="76"/>
      <c r="C13" s="76"/>
      <c r="D13" s="9"/>
      <c r="E13" s="9"/>
      <c r="F13" s="9"/>
      <c r="G13" s="9"/>
      <c r="H13" s="17"/>
      <c r="I13" s="11"/>
      <c r="J13" s="13"/>
      <c r="K13" s="12"/>
      <c r="L13" s="69"/>
      <c r="M13" s="12"/>
      <c r="N13" s="12"/>
      <c r="O13" s="13"/>
      <c r="P13" s="13"/>
      <c r="Q13" s="50"/>
      <c r="R13" s="13"/>
      <c r="S13" s="14"/>
      <c r="T13" s="71"/>
      <c r="U13" s="15">
        <f t="shared" si="0"/>
        <v>0</v>
      </c>
      <c r="V13" s="15">
        <f t="shared" si="1"/>
        <v>0</v>
      </c>
      <c r="W13" s="15">
        <f>IF(L13&gt;4999,J13*Data!$G$2,J13*Data!$F$2)*R13</f>
        <v>0</v>
      </c>
      <c r="X13" s="15">
        <f t="shared" si="8"/>
        <v>0</v>
      </c>
      <c r="Y13" s="79"/>
      <c r="Z13" s="73" t="str">
        <f t="shared" si="3"/>
        <v/>
      </c>
      <c r="AA13" s="53" t="str">
        <f t="shared" si="9"/>
        <v/>
      </c>
      <c r="AB13" s="53" t="str">
        <f t="shared" si="10"/>
        <v/>
      </c>
      <c r="AC13" s="73" t="str">
        <f>IF($AD13="","",$W13)</f>
        <v/>
      </c>
      <c r="AD13" s="53" t="str">
        <f t="shared" si="11"/>
        <v/>
      </c>
    </row>
    <row r="14" spans="1:30" s="16" customFormat="1" x14ac:dyDescent="0.15">
      <c r="A14" s="76"/>
      <c r="B14" s="76"/>
      <c r="C14" s="76"/>
      <c r="D14" s="9"/>
      <c r="E14" s="9"/>
      <c r="F14" s="9"/>
      <c r="G14" s="9"/>
      <c r="H14" s="17"/>
      <c r="I14" s="11"/>
      <c r="J14" s="13"/>
      <c r="K14" s="12"/>
      <c r="L14" s="69"/>
      <c r="M14" s="12"/>
      <c r="N14" s="12"/>
      <c r="O14" s="13"/>
      <c r="P14" s="13"/>
      <c r="Q14" s="50"/>
      <c r="R14" s="13"/>
      <c r="S14" s="14"/>
      <c r="T14" s="71"/>
      <c r="U14" s="15">
        <f t="shared" si="0"/>
        <v>0</v>
      </c>
      <c r="V14" s="15">
        <f t="shared" si="1"/>
        <v>0</v>
      </c>
      <c r="W14" s="15">
        <f>IF(L14&gt;4999,J14*Data!$G$2,J14*Data!$F$2)*R14</f>
        <v>0</v>
      </c>
      <c r="X14" s="15">
        <f t="shared" si="8"/>
        <v>0</v>
      </c>
      <c r="Y14" s="79"/>
      <c r="Z14" s="73" t="str">
        <f t="shared" si="3"/>
        <v/>
      </c>
      <c r="AA14" s="53" t="str">
        <f t="shared" si="9"/>
        <v/>
      </c>
      <c r="AB14" s="53" t="str">
        <f t="shared" si="10"/>
        <v/>
      </c>
      <c r="AC14" s="73" t="str">
        <f t="shared" si="6"/>
        <v/>
      </c>
      <c r="AD14" s="53" t="str">
        <f t="shared" si="11"/>
        <v/>
      </c>
    </row>
    <row r="15" spans="1:30" s="16" customFormat="1" x14ac:dyDescent="0.15">
      <c r="A15" s="76"/>
      <c r="B15" s="76"/>
      <c r="C15" s="76"/>
      <c r="D15" s="9"/>
      <c r="E15" s="9"/>
      <c r="F15" s="9"/>
      <c r="G15" s="9"/>
      <c r="H15" s="17"/>
      <c r="I15" s="11"/>
      <c r="J15" s="13"/>
      <c r="K15" s="12"/>
      <c r="L15" s="69"/>
      <c r="M15" s="12"/>
      <c r="N15" s="12"/>
      <c r="O15" s="13"/>
      <c r="P15" s="13"/>
      <c r="Q15" s="50"/>
      <c r="R15" s="13"/>
      <c r="S15" s="14"/>
      <c r="T15" s="71"/>
      <c r="U15" s="15">
        <f t="shared" si="0"/>
        <v>0</v>
      </c>
      <c r="V15" s="15">
        <f t="shared" si="1"/>
        <v>0</v>
      </c>
      <c r="W15" s="15">
        <f>IF(L15&gt;4999,J15*Data!$G$2,J15*Data!$F$2)*R15</f>
        <v>0</v>
      </c>
      <c r="X15" s="15">
        <f t="shared" si="8"/>
        <v>0</v>
      </c>
      <c r="Y15" s="79"/>
      <c r="Z15" s="73" t="str">
        <f t="shared" si="3"/>
        <v/>
      </c>
      <c r="AA15" s="53" t="str">
        <f t="shared" si="9"/>
        <v/>
      </c>
      <c r="AB15" s="53" t="str">
        <f t="shared" si="10"/>
        <v/>
      </c>
      <c r="AC15" s="73" t="str">
        <f t="shared" si="6"/>
        <v/>
      </c>
      <c r="AD15" s="53" t="str">
        <f t="shared" si="11"/>
        <v/>
      </c>
    </row>
    <row r="16" spans="1:30" s="16" customFormat="1" x14ac:dyDescent="0.15">
      <c r="A16" s="76"/>
      <c r="B16" s="76"/>
      <c r="C16" s="76"/>
      <c r="D16" s="9"/>
      <c r="E16" s="9"/>
      <c r="F16" s="9"/>
      <c r="G16" s="9"/>
      <c r="H16" s="17"/>
      <c r="I16" s="11"/>
      <c r="J16" s="13"/>
      <c r="K16" s="12"/>
      <c r="L16" s="69"/>
      <c r="M16" s="12"/>
      <c r="N16" s="12"/>
      <c r="O16" s="13"/>
      <c r="P16" s="13"/>
      <c r="Q16" s="50"/>
      <c r="R16" s="13"/>
      <c r="S16" s="14"/>
      <c r="T16" s="71"/>
      <c r="U16" s="15">
        <f t="shared" si="0"/>
        <v>0</v>
      </c>
      <c r="V16" s="15">
        <f t="shared" si="1"/>
        <v>0</v>
      </c>
      <c r="W16" s="15">
        <f>IF(L16&gt;4999,J16*Data!$G$2,J16*Data!$F$2)*R16</f>
        <v>0</v>
      </c>
      <c r="X16" s="15">
        <f t="shared" si="8"/>
        <v>0</v>
      </c>
      <c r="Y16" s="79"/>
      <c r="Z16" s="73" t="str">
        <f t="shared" si="3"/>
        <v/>
      </c>
      <c r="AA16" s="53" t="str">
        <f t="shared" si="9"/>
        <v/>
      </c>
      <c r="AB16" s="53" t="str">
        <f t="shared" si="10"/>
        <v/>
      </c>
      <c r="AC16" s="73" t="str">
        <f t="shared" si="6"/>
        <v/>
      </c>
      <c r="AD16" s="53" t="str">
        <f t="shared" si="11"/>
        <v/>
      </c>
    </row>
    <row r="17" spans="1:30" s="16" customFormat="1" x14ac:dyDescent="0.15">
      <c r="A17" s="76"/>
      <c r="B17" s="76"/>
      <c r="C17" s="76"/>
      <c r="D17" s="9"/>
      <c r="E17" s="9"/>
      <c r="F17" s="9"/>
      <c r="G17" s="9"/>
      <c r="H17" s="17"/>
      <c r="I17" s="11"/>
      <c r="J17" s="13"/>
      <c r="K17" s="12"/>
      <c r="L17" s="69"/>
      <c r="M17" s="12"/>
      <c r="N17" s="12"/>
      <c r="O17" s="13"/>
      <c r="P17" s="13"/>
      <c r="Q17" s="50"/>
      <c r="R17" s="13"/>
      <c r="S17" s="14"/>
      <c r="T17" s="71"/>
      <c r="U17" s="15">
        <f t="shared" si="0"/>
        <v>0</v>
      </c>
      <c r="V17" s="15">
        <f t="shared" si="1"/>
        <v>0</v>
      </c>
      <c r="W17" s="15">
        <f>IF(L17&gt;4999,J17*Data!$G$2,J17*Data!$F$2)*R17</f>
        <v>0</v>
      </c>
      <c r="X17" s="15">
        <f t="shared" si="8"/>
        <v>0</v>
      </c>
      <c r="Y17" s="79"/>
      <c r="Z17" s="73" t="str">
        <f t="shared" si="3"/>
        <v/>
      </c>
      <c r="AA17" s="53" t="str">
        <f t="shared" si="9"/>
        <v/>
      </c>
      <c r="AB17" s="53" t="str">
        <f t="shared" si="10"/>
        <v/>
      </c>
      <c r="AC17" s="73" t="str">
        <f t="shared" si="6"/>
        <v/>
      </c>
      <c r="AD17" s="53" t="str">
        <f t="shared" si="11"/>
        <v/>
      </c>
    </row>
    <row r="18" spans="1:30" s="16" customFormat="1" x14ac:dyDescent="0.15">
      <c r="A18" s="76"/>
      <c r="B18" s="76"/>
      <c r="C18" s="76"/>
      <c r="D18" s="9"/>
      <c r="E18" s="9"/>
      <c r="F18" s="9"/>
      <c r="G18" s="9"/>
      <c r="H18" s="17"/>
      <c r="I18" s="11"/>
      <c r="J18" s="13"/>
      <c r="K18" s="12"/>
      <c r="L18" s="69"/>
      <c r="M18" s="12"/>
      <c r="N18" s="12"/>
      <c r="O18" s="13"/>
      <c r="P18" s="13"/>
      <c r="Q18" s="50"/>
      <c r="R18" s="13"/>
      <c r="S18" s="14"/>
      <c r="T18" s="71"/>
      <c r="U18" s="15">
        <f t="shared" si="0"/>
        <v>0</v>
      </c>
      <c r="V18" s="15">
        <f t="shared" si="1"/>
        <v>0</v>
      </c>
      <c r="W18" s="15">
        <f>IF(L18&gt;4999,J18*Data!$G$2,J18*Data!$F$2)*R18</f>
        <v>0</v>
      </c>
      <c r="X18" s="15">
        <f t="shared" si="8"/>
        <v>0</v>
      </c>
      <c r="Y18" s="79"/>
      <c r="Z18" s="73" t="str">
        <f t="shared" si="3"/>
        <v/>
      </c>
      <c r="AA18" s="53" t="str">
        <f t="shared" si="9"/>
        <v/>
      </c>
      <c r="AB18" s="53" t="str">
        <f t="shared" si="10"/>
        <v/>
      </c>
      <c r="AC18" s="73" t="str">
        <f t="shared" si="6"/>
        <v/>
      </c>
      <c r="AD18" s="53" t="str">
        <f t="shared" si="11"/>
        <v/>
      </c>
    </row>
    <row r="19" spans="1:30" s="16" customFormat="1" x14ac:dyDescent="0.15">
      <c r="A19" s="76"/>
      <c r="B19" s="76"/>
      <c r="C19" s="76"/>
      <c r="D19" s="9"/>
      <c r="E19" s="9"/>
      <c r="F19" s="9"/>
      <c r="G19" s="9"/>
      <c r="H19" s="17"/>
      <c r="I19" s="11"/>
      <c r="J19" s="13"/>
      <c r="K19" s="12"/>
      <c r="L19" s="69"/>
      <c r="M19" s="12"/>
      <c r="N19" s="12"/>
      <c r="O19" s="13"/>
      <c r="P19" s="13"/>
      <c r="Q19" s="50"/>
      <c r="R19" s="13"/>
      <c r="S19" s="14"/>
      <c r="T19" s="71"/>
      <c r="U19" s="15">
        <f t="shared" si="0"/>
        <v>0</v>
      </c>
      <c r="V19" s="15">
        <f t="shared" si="1"/>
        <v>0</v>
      </c>
      <c r="W19" s="15">
        <f>IF(L19&gt;4999,J19*Data!$G$2,J19*Data!$F$2)*R19</f>
        <v>0</v>
      </c>
      <c r="X19" s="15">
        <f t="shared" si="8"/>
        <v>0</v>
      </c>
      <c r="Y19" s="79"/>
      <c r="Z19" s="73" t="str">
        <f t="shared" si="3"/>
        <v/>
      </c>
      <c r="AA19" s="53" t="str">
        <f t="shared" si="9"/>
        <v/>
      </c>
      <c r="AB19" s="53" t="str">
        <f t="shared" si="10"/>
        <v/>
      </c>
      <c r="AC19" s="73" t="str">
        <f t="shared" si="6"/>
        <v/>
      </c>
      <c r="AD19" s="53" t="str">
        <f t="shared" si="11"/>
        <v/>
      </c>
    </row>
    <row r="20" spans="1:30" s="16" customFormat="1" x14ac:dyDescent="0.15">
      <c r="A20" s="76"/>
      <c r="B20" s="76"/>
      <c r="C20" s="76"/>
      <c r="D20" s="9"/>
      <c r="E20" s="9"/>
      <c r="F20" s="9"/>
      <c r="G20" s="9"/>
      <c r="H20" s="17"/>
      <c r="I20" s="11"/>
      <c r="J20" s="13"/>
      <c r="K20" s="12"/>
      <c r="L20" s="69"/>
      <c r="M20" s="12"/>
      <c r="N20" s="12"/>
      <c r="O20" s="13"/>
      <c r="P20" s="13"/>
      <c r="Q20" s="50"/>
      <c r="R20" s="13"/>
      <c r="S20" s="14"/>
      <c r="T20" s="71"/>
      <c r="U20" s="15">
        <f t="shared" si="0"/>
        <v>0</v>
      </c>
      <c r="V20" s="15">
        <f t="shared" si="1"/>
        <v>0</v>
      </c>
      <c r="W20" s="15">
        <f>IF(L20&gt;4999,J20*Data!$G$2,J20*Data!$F$2)*R20</f>
        <v>0</v>
      </c>
      <c r="X20" s="15">
        <f t="shared" si="8"/>
        <v>0</v>
      </c>
      <c r="Y20" s="79"/>
      <c r="Z20" s="73" t="str">
        <f t="shared" si="3"/>
        <v/>
      </c>
      <c r="AA20" s="53" t="str">
        <f t="shared" si="9"/>
        <v/>
      </c>
      <c r="AB20" s="53" t="str">
        <f t="shared" si="10"/>
        <v/>
      </c>
      <c r="AC20" s="73" t="str">
        <f t="shared" si="6"/>
        <v/>
      </c>
      <c r="AD20" s="53" t="str">
        <f t="shared" si="11"/>
        <v/>
      </c>
    </row>
    <row r="21" spans="1:30" s="16" customFormat="1" x14ac:dyDescent="0.15">
      <c r="A21" s="76"/>
      <c r="B21" s="76"/>
      <c r="C21" s="76"/>
      <c r="D21" s="9"/>
      <c r="E21" s="9"/>
      <c r="F21" s="9"/>
      <c r="G21" s="9"/>
      <c r="H21" s="17"/>
      <c r="I21" s="11"/>
      <c r="J21" s="13"/>
      <c r="K21" s="12"/>
      <c r="L21" s="69"/>
      <c r="M21" s="12"/>
      <c r="N21" s="12"/>
      <c r="O21" s="13"/>
      <c r="P21" s="13"/>
      <c r="Q21" s="50"/>
      <c r="R21" s="13"/>
      <c r="S21" s="14"/>
      <c r="T21" s="71"/>
      <c r="U21" s="15">
        <f t="shared" si="0"/>
        <v>0</v>
      </c>
      <c r="V21" s="15">
        <f t="shared" si="1"/>
        <v>0</v>
      </c>
      <c r="W21" s="15">
        <f>IF(L21&gt;4999,J21*Data!$G$2,J21*Data!$F$2)*R21</f>
        <v>0</v>
      </c>
      <c r="X21" s="15">
        <f t="shared" si="8"/>
        <v>0</v>
      </c>
      <c r="Y21" s="79"/>
      <c r="Z21" s="73" t="str">
        <f t="shared" si="3"/>
        <v/>
      </c>
      <c r="AA21" s="53" t="str">
        <f t="shared" si="9"/>
        <v/>
      </c>
      <c r="AB21" s="53" t="str">
        <f t="shared" si="10"/>
        <v/>
      </c>
      <c r="AC21" s="73" t="str">
        <f t="shared" si="6"/>
        <v/>
      </c>
      <c r="AD21" s="53" t="str">
        <f t="shared" si="11"/>
        <v/>
      </c>
    </row>
    <row r="22" spans="1:30" s="16" customFormat="1" x14ac:dyDescent="0.15">
      <c r="A22" s="76"/>
      <c r="B22" s="76"/>
      <c r="C22" s="76"/>
      <c r="D22" s="9"/>
      <c r="E22" s="9"/>
      <c r="F22" s="9"/>
      <c r="G22" s="9"/>
      <c r="H22" s="17"/>
      <c r="I22" s="11"/>
      <c r="J22" s="13"/>
      <c r="K22" s="12"/>
      <c r="L22" s="69"/>
      <c r="M22" s="12"/>
      <c r="N22" s="12"/>
      <c r="O22" s="13"/>
      <c r="P22" s="13"/>
      <c r="Q22" s="50"/>
      <c r="R22" s="13"/>
      <c r="S22" s="14"/>
      <c r="T22" s="71"/>
      <c r="U22" s="15">
        <f t="shared" si="0"/>
        <v>0</v>
      </c>
      <c r="V22" s="15">
        <f t="shared" si="1"/>
        <v>0</v>
      </c>
      <c r="W22" s="15">
        <f>IF(L22&gt;4999,J22*Data!$G$2,J22*Data!$F$2)*R22</f>
        <v>0</v>
      </c>
      <c r="X22" s="15">
        <f t="shared" si="8"/>
        <v>0</v>
      </c>
      <c r="Y22" s="79"/>
      <c r="Z22" s="73" t="str">
        <f t="shared" si="3"/>
        <v/>
      </c>
      <c r="AA22" s="53" t="str">
        <f t="shared" si="9"/>
        <v/>
      </c>
      <c r="AB22" s="53" t="str">
        <f t="shared" si="10"/>
        <v/>
      </c>
      <c r="AC22" s="73" t="str">
        <f t="shared" si="6"/>
        <v/>
      </c>
      <c r="AD22" s="53" t="str">
        <f t="shared" si="11"/>
        <v/>
      </c>
    </row>
    <row r="23" spans="1:30" s="16" customFormat="1" x14ac:dyDescent="0.15">
      <c r="A23" s="76"/>
      <c r="B23" s="76"/>
      <c r="C23" s="76"/>
      <c r="D23" s="9"/>
      <c r="E23" s="9"/>
      <c r="F23" s="9"/>
      <c r="G23" s="9"/>
      <c r="H23" s="17"/>
      <c r="I23" s="11"/>
      <c r="J23" s="13"/>
      <c r="K23" s="12"/>
      <c r="L23" s="69"/>
      <c r="M23" s="12"/>
      <c r="N23" s="12"/>
      <c r="O23" s="13"/>
      <c r="P23" s="13"/>
      <c r="Q23" s="50"/>
      <c r="R23" s="13"/>
      <c r="S23" s="14"/>
      <c r="T23" s="71"/>
      <c r="U23" s="15">
        <f t="shared" si="0"/>
        <v>0</v>
      </c>
      <c r="V23" s="15">
        <f t="shared" si="1"/>
        <v>0</v>
      </c>
      <c r="W23" s="15">
        <f>IF(L23&gt;4999,J23*Data!$G$2,J23*Data!$F$2)*R23</f>
        <v>0</v>
      </c>
      <c r="X23" s="15">
        <f t="shared" si="8"/>
        <v>0</v>
      </c>
      <c r="Y23" s="79"/>
      <c r="Z23" s="73" t="str">
        <f t="shared" si="3"/>
        <v/>
      </c>
      <c r="AA23" s="53" t="str">
        <f t="shared" si="9"/>
        <v/>
      </c>
      <c r="AB23" s="53" t="str">
        <f t="shared" si="10"/>
        <v/>
      </c>
      <c r="AC23" s="73" t="str">
        <f t="shared" si="6"/>
        <v/>
      </c>
      <c r="AD23" s="53" t="str">
        <f t="shared" si="11"/>
        <v/>
      </c>
    </row>
    <row r="24" spans="1:30" s="16" customFormat="1" x14ac:dyDescent="0.15">
      <c r="A24" s="76"/>
      <c r="B24" s="76"/>
      <c r="C24" s="76"/>
      <c r="D24" s="9"/>
      <c r="E24" s="9"/>
      <c r="F24" s="9"/>
      <c r="G24" s="9"/>
      <c r="H24" s="17"/>
      <c r="I24" s="11"/>
      <c r="J24" s="13"/>
      <c r="K24" s="12"/>
      <c r="L24" s="69"/>
      <c r="M24" s="12"/>
      <c r="N24" s="12"/>
      <c r="O24" s="13"/>
      <c r="P24" s="13"/>
      <c r="Q24" s="50"/>
      <c r="R24" s="13"/>
      <c r="S24" s="14"/>
      <c r="T24" s="71"/>
      <c r="U24" s="15">
        <f t="shared" si="0"/>
        <v>0</v>
      </c>
      <c r="V24" s="15">
        <f t="shared" si="1"/>
        <v>0</v>
      </c>
      <c r="W24" s="15">
        <f>IF(L24&gt;4999,J24*Data!$G$2,J24*Data!$F$2)*R24</f>
        <v>0</v>
      </c>
      <c r="X24" s="15">
        <f t="shared" si="8"/>
        <v>0</v>
      </c>
      <c r="Y24" s="79"/>
      <c r="Z24" s="73" t="str">
        <f t="shared" si="3"/>
        <v/>
      </c>
      <c r="AA24" s="53" t="str">
        <f t="shared" si="9"/>
        <v/>
      </c>
      <c r="AB24" s="53" t="str">
        <f t="shared" si="10"/>
        <v/>
      </c>
      <c r="AC24" s="73" t="str">
        <f t="shared" si="6"/>
        <v/>
      </c>
      <c r="AD24" s="53" t="str">
        <f t="shared" si="11"/>
        <v/>
      </c>
    </row>
    <row r="25" spans="1:30" s="16" customFormat="1" x14ac:dyDescent="0.15">
      <c r="A25" s="76"/>
      <c r="B25" s="76"/>
      <c r="C25" s="76"/>
      <c r="D25" s="9"/>
      <c r="E25" s="9"/>
      <c r="F25" s="9"/>
      <c r="G25" s="9"/>
      <c r="H25" s="17"/>
      <c r="I25" s="11"/>
      <c r="J25" s="13"/>
      <c r="K25" s="12"/>
      <c r="L25" s="69"/>
      <c r="M25" s="12"/>
      <c r="N25" s="12"/>
      <c r="O25" s="13"/>
      <c r="P25" s="13"/>
      <c r="Q25" s="50"/>
      <c r="R25" s="13"/>
      <c r="S25" s="14"/>
      <c r="T25" s="71"/>
      <c r="U25" s="15">
        <f t="shared" si="0"/>
        <v>0</v>
      </c>
      <c r="V25" s="15">
        <f t="shared" si="1"/>
        <v>0</v>
      </c>
      <c r="W25" s="15">
        <f>IF(L25&gt;4999,J25*Data!$G$2,J25*Data!$F$2)*R25</f>
        <v>0</v>
      </c>
      <c r="X25" s="15">
        <f t="shared" si="8"/>
        <v>0</v>
      </c>
      <c r="Y25" s="79"/>
      <c r="Z25" s="73" t="str">
        <f t="shared" si="3"/>
        <v/>
      </c>
      <c r="AA25" s="53" t="str">
        <f t="shared" si="9"/>
        <v/>
      </c>
      <c r="AB25" s="53" t="str">
        <f t="shared" si="10"/>
        <v/>
      </c>
      <c r="AC25" s="73" t="str">
        <f t="shared" si="6"/>
        <v/>
      </c>
      <c r="AD25" s="53" t="str">
        <f t="shared" si="11"/>
        <v/>
      </c>
    </row>
    <row r="26" spans="1:30" s="16" customFormat="1" x14ac:dyDescent="0.15">
      <c r="A26" s="76"/>
      <c r="B26" s="76"/>
      <c r="C26" s="76"/>
      <c r="D26" s="9"/>
      <c r="E26" s="9"/>
      <c r="F26" s="9"/>
      <c r="G26" s="9"/>
      <c r="H26" s="17"/>
      <c r="I26" s="11"/>
      <c r="J26" s="13"/>
      <c r="K26" s="12"/>
      <c r="L26" s="69"/>
      <c r="M26" s="12"/>
      <c r="N26" s="12"/>
      <c r="O26" s="13"/>
      <c r="P26" s="13"/>
      <c r="Q26" s="50"/>
      <c r="R26" s="13"/>
      <c r="S26" s="14"/>
      <c r="T26" s="71"/>
      <c r="U26" s="15">
        <f t="shared" si="0"/>
        <v>0</v>
      </c>
      <c r="V26" s="15">
        <f t="shared" si="1"/>
        <v>0</v>
      </c>
      <c r="W26" s="15">
        <f>IF(L26&gt;4999,J26*Data!$G$2,J26*Data!$F$2)*R26</f>
        <v>0</v>
      </c>
      <c r="X26" s="15">
        <f t="shared" si="8"/>
        <v>0</v>
      </c>
      <c r="Y26" s="79"/>
      <c r="Z26" s="73" t="str">
        <f t="shared" si="3"/>
        <v/>
      </c>
      <c r="AA26" s="53" t="str">
        <f t="shared" si="9"/>
        <v/>
      </c>
      <c r="AB26" s="53" t="str">
        <f t="shared" si="10"/>
        <v/>
      </c>
      <c r="AC26" s="73" t="str">
        <f t="shared" si="6"/>
        <v/>
      </c>
      <c r="AD26" s="53" t="str">
        <f t="shared" si="11"/>
        <v/>
      </c>
    </row>
    <row r="27" spans="1:30" s="16" customFormat="1" x14ac:dyDescent="0.15">
      <c r="A27" s="76"/>
      <c r="B27" s="76"/>
      <c r="C27" s="76"/>
      <c r="D27" s="9"/>
      <c r="E27" s="9"/>
      <c r="F27" s="9"/>
      <c r="G27" s="9"/>
      <c r="H27" s="17"/>
      <c r="I27" s="11"/>
      <c r="J27" s="13"/>
      <c r="K27" s="12"/>
      <c r="L27" s="69"/>
      <c r="M27" s="12"/>
      <c r="N27" s="12"/>
      <c r="O27" s="13"/>
      <c r="P27" s="13"/>
      <c r="Q27" s="50"/>
      <c r="R27" s="13"/>
      <c r="S27" s="14"/>
      <c r="T27" s="71"/>
      <c r="U27" s="15">
        <f t="shared" si="0"/>
        <v>0</v>
      </c>
      <c r="V27" s="15">
        <f t="shared" si="1"/>
        <v>0</v>
      </c>
      <c r="W27" s="15">
        <f>IF(L27&gt;4999,J27*Data!$G$2,J27*Data!$F$2)*R27</f>
        <v>0</v>
      </c>
      <c r="X27" s="15">
        <f t="shared" si="8"/>
        <v>0</v>
      </c>
      <c r="Y27" s="79"/>
      <c r="Z27" s="73" t="str">
        <f t="shared" si="3"/>
        <v/>
      </c>
      <c r="AA27" s="53" t="str">
        <f t="shared" si="9"/>
        <v/>
      </c>
      <c r="AB27" s="53" t="str">
        <f t="shared" si="10"/>
        <v/>
      </c>
      <c r="AC27" s="73" t="str">
        <f t="shared" si="6"/>
        <v/>
      </c>
      <c r="AD27" s="53" t="str">
        <f t="shared" si="11"/>
        <v/>
      </c>
    </row>
    <row r="28" spans="1:30" s="16" customFormat="1" x14ac:dyDescent="0.15">
      <c r="A28" s="76"/>
      <c r="B28" s="76"/>
      <c r="C28" s="76"/>
      <c r="D28" s="9"/>
      <c r="E28" s="9"/>
      <c r="F28" s="9"/>
      <c r="G28" s="9"/>
      <c r="H28" s="17"/>
      <c r="I28" s="11"/>
      <c r="J28" s="13"/>
      <c r="K28" s="12"/>
      <c r="L28" s="69"/>
      <c r="M28" s="12"/>
      <c r="N28" s="12"/>
      <c r="O28" s="13"/>
      <c r="P28" s="13"/>
      <c r="Q28" s="50"/>
      <c r="R28" s="13"/>
      <c r="S28" s="14"/>
      <c r="T28" s="71"/>
      <c r="U28" s="15">
        <f t="shared" si="0"/>
        <v>0</v>
      </c>
      <c r="V28" s="15">
        <f t="shared" si="1"/>
        <v>0</v>
      </c>
      <c r="W28" s="15">
        <f>IF(L28&gt;4999,J28*Data!$G$2,J28*Data!$F$2)*R28</f>
        <v>0</v>
      </c>
      <c r="X28" s="15">
        <f t="shared" si="8"/>
        <v>0</v>
      </c>
      <c r="Y28" s="79"/>
      <c r="Z28" s="73" t="str">
        <f t="shared" si="3"/>
        <v/>
      </c>
      <c r="AA28" s="53" t="str">
        <f t="shared" si="9"/>
        <v/>
      </c>
      <c r="AB28" s="53" t="str">
        <f t="shared" si="10"/>
        <v/>
      </c>
      <c r="AC28" s="73" t="str">
        <f t="shared" si="6"/>
        <v/>
      </c>
      <c r="AD28" s="53" t="str">
        <f t="shared" si="11"/>
        <v/>
      </c>
    </row>
    <row r="29" spans="1:30" s="16" customFormat="1" x14ac:dyDescent="0.15">
      <c r="A29" s="76"/>
      <c r="B29" s="76"/>
      <c r="C29" s="76"/>
      <c r="D29" s="9"/>
      <c r="E29" s="9"/>
      <c r="F29" s="9"/>
      <c r="G29" s="9"/>
      <c r="H29" s="17"/>
      <c r="I29" s="11"/>
      <c r="J29" s="13"/>
      <c r="K29" s="12"/>
      <c r="L29" s="69"/>
      <c r="M29" s="12"/>
      <c r="N29" s="12"/>
      <c r="O29" s="13"/>
      <c r="P29" s="13"/>
      <c r="Q29" s="50"/>
      <c r="R29" s="13"/>
      <c r="S29" s="14"/>
      <c r="T29" s="71"/>
      <c r="U29" s="15">
        <f t="shared" si="0"/>
        <v>0</v>
      </c>
      <c r="V29" s="15">
        <f t="shared" si="1"/>
        <v>0</v>
      </c>
      <c r="W29" s="15">
        <f>IF(L29&gt;4999,J29*Data!$G$2,J29*Data!$F$2)*R29</f>
        <v>0</v>
      </c>
      <c r="X29" s="15">
        <f t="shared" si="8"/>
        <v>0</v>
      </c>
      <c r="Y29" s="79"/>
      <c r="Z29" s="73" t="str">
        <f t="shared" si="3"/>
        <v/>
      </c>
      <c r="AA29" s="53" t="str">
        <f t="shared" si="9"/>
        <v/>
      </c>
      <c r="AB29" s="53" t="str">
        <f t="shared" si="10"/>
        <v/>
      </c>
      <c r="AC29" s="73" t="str">
        <f t="shared" si="6"/>
        <v/>
      </c>
      <c r="AD29" s="53" t="str">
        <f t="shared" si="11"/>
        <v/>
      </c>
    </row>
    <row r="30" spans="1:30" s="16" customFormat="1" x14ac:dyDescent="0.15">
      <c r="A30" s="76"/>
      <c r="B30" s="76"/>
      <c r="C30" s="76"/>
      <c r="D30" s="9"/>
      <c r="E30" s="9"/>
      <c r="F30" s="9"/>
      <c r="G30" s="9"/>
      <c r="H30" s="17"/>
      <c r="I30" s="11"/>
      <c r="J30" s="13"/>
      <c r="K30" s="12"/>
      <c r="L30" s="69"/>
      <c r="M30" s="12"/>
      <c r="N30" s="12"/>
      <c r="O30" s="13"/>
      <c r="P30" s="13"/>
      <c r="Q30" s="50"/>
      <c r="R30" s="13"/>
      <c r="S30" s="14"/>
      <c r="T30" s="71"/>
      <c r="U30" s="15">
        <f t="shared" si="0"/>
        <v>0</v>
      </c>
      <c r="V30" s="15">
        <f t="shared" si="1"/>
        <v>0</v>
      </c>
      <c r="W30" s="15">
        <f>IF(L30&gt;4999,J30*Data!$G$2,J30*Data!$F$2)*R30</f>
        <v>0</v>
      </c>
      <c r="X30" s="15">
        <f t="shared" ref="X30:X37" si="12">W30-U30</f>
        <v>0</v>
      </c>
      <c r="Y30" s="79"/>
      <c r="Z30" s="73" t="str">
        <f t="shared" si="3"/>
        <v/>
      </c>
      <c r="AA30" s="53" t="str">
        <f t="shared" ref="AA30:AA37" si="13">IF(S30=2,U30,"")</f>
        <v/>
      </c>
      <c r="AB30" s="53" t="str">
        <f t="shared" ref="AB30:AB37" si="14">IF(S30=3,U30,"")</f>
        <v/>
      </c>
      <c r="AC30" s="73" t="str">
        <f t="shared" si="6"/>
        <v/>
      </c>
      <c r="AD30" s="53" t="str">
        <f t="shared" ref="AD30:AD37" si="15">IF(S30=5,U30,"")</f>
        <v/>
      </c>
    </row>
    <row r="31" spans="1:30" s="16" customFormat="1" x14ac:dyDescent="0.15">
      <c r="A31" s="76"/>
      <c r="B31" s="76"/>
      <c r="C31" s="76"/>
      <c r="D31" s="9"/>
      <c r="E31" s="9"/>
      <c r="F31" s="9"/>
      <c r="G31" s="9"/>
      <c r="H31" s="17"/>
      <c r="I31" s="11"/>
      <c r="J31" s="13"/>
      <c r="K31" s="12"/>
      <c r="L31" s="69"/>
      <c r="M31" s="12"/>
      <c r="N31" s="12"/>
      <c r="O31" s="13"/>
      <c r="P31" s="13"/>
      <c r="Q31" s="50"/>
      <c r="R31" s="13"/>
      <c r="S31" s="14"/>
      <c r="T31" s="71"/>
      <c r="U31" s="15">
        <f t="shared" si="0"/>
        <v>0</v>
      </c>
      <c r="V31" s="15">
        <f t="shared" si="1"/>
        <v>0</v>
      </c>
      <c r="W31" s="15">
        <f>IF(L31&gt;4999,J31*Data!$G$2,J31*Data!$F$2)*R31</f>
        <v>0</v>
      </c>
      <c r="X31" s="15">
        <f t="shared" si="12"/>
        <v>0</v>
      </c>
      <c r="Y31" s="79"/>
      <c r="Z31" s="73" t="str">
        <f t="shared" si="3"/>
        <v/>
      </c>
      <c r="AA31" s="53" t="str">
        <f t="shared" si="13"/>
        <v/>
      </c>
      <c r="AB31" s="53" t="str">
        <f t="shared" si="14"/>
        <v/>
      </c>
      <c r="AC31" s="73" t="str">
        <f t="shared" si="6"/>
        <v/>
      </c>
      <c r="AD31" s="53" t="str">
        <f t="shared" si="15"/>
        <v/>
      </c>
    </row>
    <row r="32" spans="1:30" s="16" customFormat="1" x14ac:dyDescent="0.15">
      <c r="A32" s="76"/>
      <c r="B32" s="76"/>
      <c r="C32" s="76"/>
      <c r="D32" s="9"/>
      <c r="E32" s="9"/>
      <c r="F32" s="9"/>
      <c r="G32" s="9"/>
      <c r="H32" s="17"/>
      <c r="I32" s="11"/>
      <c r="J32" s="13"/>
      <c r="K32" s="12"/>
      <c r="L32" s="69"/>
      <c r="M32" s="12"/>
      <c r="N32" s="12"/>
      <c r="O32" s="13"/>
      <c r="P32" s="13"/>
      <c r="Q32" s="50"/>
      <c r="R32" s="13"/>
      <c r="S32" s="14"/>
      <c r="T32" s="71"/>
      <c r="U32" s="15">
        <f t="shared" si="0"/>
        <v>0</v>
      </c>
      <c r="V32" s="15">
        <f t="shared" si="1"/>
        <v>0</v>
      </c>
      <c r="W32" s="15">
        <f>IF(L32&gt;4999,J32*Data!$G$2,J32*Data!$F$2)*R32</f>
        <v>0</v>
      </c>
      <c r="X32" s="15">
        <f t="shared" si="12"/>
        <v>0</v>
      </c>
      <c r="Y32" s="79"/>
      <c r="Z32" s="73" t="str">
        <f t="shared" si="3"/>
        <v/>
      </c>
      <c r="AA32" s="53" t="str">
        <f t="shared" si="13"/>
        <v/>
      </c>
      <c r="AB32" s="53" t="str">
        <f t="shared" si="14"/>
        <v/>
      </c>
      <c r="AC32" s="73" t="str">
        <f t="shared" si="6"/>
        <v/>
      </c>
      <c r="AD32" s="53" t="str">
        <f t="shared" si="15"/>
        <v/>
      </c>
    </row>
    <row r="33" spans="1:30" s="16" customFormat="1" x14ac:dyDescent="0.15">
      <c r="A33" s="76"/>
      <c r="B33" s="76"/>
      <c r="C33" s="76"/>
      <c r="D33" s="9"/>
      <c r="E33" s="9"/>
      <c r="F33" s="9"/>
      <c r="G33" s="9"/>
      <c r="H33" s="17"/>
      <c r="I33" s="11"/>
      <c r="J33" s="13"/>
      <c r="K33" s="12"/>
      <c r="L33" s="69"/>
      <c r="M33" s="12"/>
      <c r="N33" s="12"/>
      <c r="O33" s="13"/>
      <c r="P33" s="13"/>
      <c r="Q33" s="50"/>
      <c r="R33" s="13"/>
      <c r="S33" s="14"/>
      <c r="T33" s="71"/>
      <c r="U33" s="15">
        <f t="shared" si="0"/>
        <v>0</v>
      </c>
      <c r="V33" s="15">
        <f t="shared" si="1"/>
        <v>0</v>
      </c>
      <c r="W33" s="15">
        <f>IF(L33&gt;4999,J33*Data!$G$2,J33*Data!$F$2)*R33</f>
        <v>0</v>
      </c>
      <c r="X33" s="15">
        <f t="shared" si="12"/>
        <v>0</v>
      </c>
      <c r="Y33" s="79"/>
      <c r="Z33" s="73" t="str">
        <f t="shared" si="3"/>
        <v/>
      </c>
      <c r="AA33" s="53" t="str">
        <f t="shared" si="13"/>
        <v/>
      </c>
      <c r="AB33" s="53" t="str">
        <f t="shared" si="14"/>
        <v/>
      </c>
      <c r="AC33" s="73" t="str">
        <f t="shared" si="6"/>
        <v/>
      </c>
      <c r="AD33" s="53" t="str">
        <f t="shared" si="15"/>
        <v/>
      </c>
    </row>
    <row r="34" spans="1:30" s="16" customFormat="1" x14ac:dyDescent="0.15">
      <c r="A34" s="76"/>
      <c r="B34" s="76"/>
      <c r="C34" s="76"/>
      <c r="D34" s="9"/>
      <c r="E34" s="9"/>
      <c r="F34" s="9"/>
      <c r="G34" s="9"/>
      <c r="H34" s="17"/>
      <c r="I34" s="11"/>
      <c r="J34" s="13"/>
      <c r="K34" s="12"/>
      <c r="L34" s="69"/>
      <c r="M34" s="12"/>
      <c r="N34" s="12"/>
      <c r="O34" s="13"/>
      <c r="P34" s="13"/>
      <c r="Q34" s="50"/>
      <c r="R34" s="13"/>
      <c r="S34" s="14"/>
      <c r="T34" s="71"/>
      <c r="U34" s="15">
        <f t="shared" si="0"/>
        <v>0</v>
      </c>
      <c r="V34" s="15">
        <f t="shared" si="1"/>
        <v>0</v>
      </c>
      <c r="W34" s="15">
        <f>IF(L34&gt;4999,J34*Data!$G$2,J34*Data!$F$2)*R34</f>
        <v>0</v>
      </c>
      <c r="X34" s="15">
        <f t="shared" si="12"/>
        <v>0</v>
      </c>
      <c r="Y34" s="79"/>
      <c r="Z34" s="73" t="str">
        <f t="shared" si="3"/>
        <v/>
      </c>
      <c r="AA34" s="53" t="str">
        <f t="shared" si="13"/>
        <v/>
      </c>
      <c r="AB34" s="53" t="str">
        <f t="shared" si="14"/>
        <v/>
      </c>
      <c r="AC34" s="73" t="str">
        <f t="shared" si="6"/>
        <v/>
      </c>
      <c r="AD34" s="53" t="str">
        <f t="shared" si="15"/>
        <v/>
      </c>
    </row>
    <row r="35" spans="1:30" s="16" customFormat="1" x14ac:dyDescent="0.15">
      <c r="A35" s="76"/>
      <c r="B35" s="76"/>
      <c r="C35" s="76"/>
      <c r="D35" s="9"/>
      <c r="E35" s="9"/>
      <c r="F35" s="9"/>
      <c r="G35" s="9"/>
      <c r="H35" s="17"/>
      <c r="I35" s="11"/>
      <c r="J35" s="13"/>
      <c r="K35" s="12"/>
      <c r="L35" s="69"/>
      <c r="M35" s="12"/>
      <c r="N35" s="12"/>
      <c r="O35" s="13"/>
      <c r="P35" s="13"/>
      <c r="Q35" s="50"/>
      <c r="R35" s="13"/>
      <c r="S35" s="14"/>
      <c r="T35" s="71"/>
      <c r="U35" s="15">
        <f t="shared" si="0"/>
        <v>0</v>
      </c>
      <c r="V35" s="15">
        <f t="shared" si="1"/>
        <v>0</v>
      </c>
      <c r="W35" s="15">
        <f>IF(L35&gt;4999,J35*Data!$G$2,J35*Data!$F$2)*R35</f>
        <v>0</v>
      </c>
      <c r="X35" s="15">
        <f t="shared" si="12"/>
        <v>0</v>
      </c>
      <c r="Y35" s="79"/>
      <c r="Z35" s="73" t="str">
        <f t="shared" si="3"/>
        <v/>
      </c>
      <c r="AA35" s="53" t="str">
        <f t="shared" si="13"/>
        <v/>
      </c>
      <c r="AB35" s="53" t="str">
        <f t="shared" si="14"/>
        <v/>
      </c>
      <c r="AC35" s="73" t="str">
        <f t="shared" si="6"/>
        <v/>
      </c>
      <c r="AD35" s="53" t="str">
        <f t="shared" si="15"/>
        <v/>
      </c>
    </row>
    <row r="36" spans="1:30" s="16" customFormat="1" x14ac:dyDescent="0.15">
      <c r="A36" s="76"/>
      <c r="B36" s="76"/>
      <c r="C36" s="76"/>
      <c r="D36" s="9"/>
      <c r="E36" s="9"/>
      <c r="F36" s="9"/>
      <c r="G36" s="9"/>
      <c r="H36" s="17"/>
      <c r="I36" s="11"/>
      <c r="J36" s="13"/>
      <c r="K36" s="12"/>
      <c r="L36" s="69"/>
      <c r="M36" s="12"/>
      <c r="N36" s="12"/>
      <c r="O36" s="13"/>
      <c r="P36" s="13"/>
      <c r="Q36" s="50"/>
      <c r="R36" s="13"/>
      <c r="S36" s="14"/>
      <c r="T36" s="71"/>
      <c r="U36" s="15">
        <f t="shared" si="0"/>
        <v>0</v>
      </c>
      <c r="V36" s="15">
        <f t="shared" si="1"/>
        <v>0</v>
      </c>
      <c r="W36" s="15">
        <f>IF(L36&gt;4999,J36*Data!$G$2,J36*Data!$F$2)*R36</f>
        <v>0</v>
      </c>
      <c r="X36" s="15">
        <f t="shared" si="12"/>
        <v>0</v>
      </c>
      <c r="Y36" s="79"/>
      <c r="Z36" s="73" t="str">
        <f t="shared" si="3"/>
        <v/>
      </c>
      <c r="AA36" s="53" t="str">
        <f t="shared" si="13"/>
        <v/>
      </c>
      <c r="AB36" s="53" t="str">
        <f t="shared" si="14"/>
        <v/>
      </c>
      <c r="AC36" s="73" t="str">
        <f t="shared" si="6"/>
        <v/>
      </c>
      <c r="AD36" s="53" t="str">
        <f t="shared" si="15"/>
        <v/>
      </c>
    </row>
    <row r="37" spans="1:30" s="16" customFormat="1" x14ac:dyDescent="0.15">
      <c r="A37" s="76"/>
      <c r="B37" s="76"/>
      <c r="C37" s="76"/>
      <c r="D37" s="9"/>
      <c r="E37" s="9"/>
      <c r="F37" s="9"/>
      <c r="G37" s="9"/>
      <c r="H37" s="17"/>
      <c r="I37" s="11"/>
      <c r="J37" s="13"/>
      <c r="K37" s="12"/>
      <c r="L37" s="69"/>
      <c r="M37" s="12"/>
      <c r="N37" s="12"/>
      <c r="O37" s="13"/>
      <c r="P37" s="13"/>
      <c r="Q37" s="50"/>
      <c r="R37" s="13"/>
      <c r="S37" s="14"/>
      <c r="T37" s="71"/>
      <c r="U37" s="15">
        <f t="shared" ref="U37:U53" si="16">IF(H37="GA",T37,IF(I37="PT",T37,IF(T37&lt;35000,T37,ROUND(R37*V37,0))))</f>
        <v>0</v>
      </c>
      <c r="V37" s="15">
        <f t="shared" ref="V37:V53" si="17">IF(H37="GA",ROUND(T37/R37,0),IF(I37="PT",ROUND(T37/R37,0),IF(T37&lt;35000,T37,ROUND(T37/38,0))))</f>
        <v>0</v>
      </c>
      <c r="W37" s="15">
        <f>IF(L37&gt;4999,J37*Data!$G$2,J37*Data!$F$2)*R37</f>
        <v>0</v>
      </c>
      <c r="X37" s="15">
        <f t="shared" si="12"/>
        <v>0</v>
      </c>
      <c r="Y37" s="79"/>
      <c r="Z37" s="73" t="str">
        <f t="shared" si="3"/>
        <v/>
      </c>
      <c r="AA37" s="53" t="str">
        <f t="shared" si="13"/>
        <v/>
      </c>
      <c r="AB37" s="53" t="str">
        <f t="shared" si="14"/>
        <v/>
      </c>
      <c r="AC37" s="73" t="str">
        <f t="shared" si="6"/>
        <v/>
      </c>
      <c r="AD37" s="53" t="str">
        <f t="shared" si="15"/>
        <v/>
      </c>
    </row>
    <row r="38" spans="1:30" s="16" customFormat="1" x14ac:dyDescent="0.15">
      <c r="A38" s="76"/>
      <c r="B38" s="76"/>
      <c r="C38" s="76"/>
      <c r="D38" s="9"/>
      <c r="E38" s="9"/>
      <c r="F38" s="9"/>
      <c r="G38" s="9"/>
      <c r="H38" s="17"/>
      <c r="I38" s="11"/>
      <c r="J38" s="13"/>
      <c r="K38" s="12"/>
      <c r="L38" s="69"/>
      <c r="M38" s="12"/>
      <c r="N38" s="12"/>
      <c r="O38" s="13"/>
      <c r="P38" s="13"/>
      <c r="Q38" s="50"/>
      <c r="R38" s="13"/>
      <c r="S38" s="14"/>
      <c r="T38" s="71"/>
      <c r="U38" s="15">
        <f t="shared" si="16"/>
        <v>0</v>
      </c>
      <c r="V38" s="15">
        <f t="shared" si="17"/>
        <v>0</v>
      </c>
      <c r="W38" s="15">
        <f>IF(L38&gt;4999,J38*Data!$G$2,J38*Data!$F$2)*R38</f>
        <v>0</v>
      </c>
      <c r="X38" s="15">
        <f t="shared" si="2"/>
        <v>0</v>
      </c>
      <c r="Y38" s="79"/>
      <c r="Z38" s="73" t="str">
        <f t="shared" si="3"/>
        <v/>
      </c>
      <c r="AA38" s="53" t="str">
        <f t="shared" si="4"/>
        <v/>
      </c>
      <c r="AB38" s="53" t="str">
        <f t="shared" si="5"/>
        <v/>
      </c>
      <c r="AC38" s="73" t="str">
        <f t="shared" si="6"/>
        <v/>
      </c>
      <c r="AD38" s="53" t="str">
        <f t="shared" si="7"/>
        <v/>
      </c>
    </row>
    <row r="39" spans="1:30" s="16" customFormat="1" x14ac:dyDescent="0.15">
      <c r="A39" s="76"/>
      <c r="B39" s="76"/>
      <c r="C39" s="76"/>
      <c r="D39" s="9"/>
      <c r="E39" s="9"/>
      <c r="F39" s="9"/>
      <c r="G39" s="9"/>
      <c r="H39" s="17"/>
      <c r="I39" s="11"/>
      <c r="J39" s="13"/>
      <c r="K39" s="12"/>
      <c r="L39" s="69"/>
      <c r="M39" s="12"/>
      <c r="N39" s="12"/>
      <c r="O39" s="13"/>
      <c r="P39" s="13"/>
      <c r="Q39" s="50"/>
      <c r="R39" s="13"/>
      <c r="S39" s="14"/>
      <c r="T39" s="71"/>
      <c r="U39" s="15">
        <f t="shared" si="16"/>
        <v>0</v>
      </c>
      <c r="V39" s="15">
        <f t="shared" si="17"/>
        <v>0</v>
      </c>
      <c r="W39" s="15">
        <f>IF(L39&gt;4999,J39*Data!$G$2,J39*Data!$F$2)*R39</f>
        <v>0</v>
      </c>
      <c r="X39" s="15">
        <f t="shared" si="2"/>
        <v>0</v>
      </c>
      <c r="Y39" s="79"/>
      <c r="Z39" s="73" t="str">
        <f t="shared" si="3"/>
        <v/>
      </c>
      <c r="AA39" s="53" t="str">
        <f t="shared" si="4"/>
        <v/>
      </c>
      <c r="AB39" s="53" t="str">
        <f t="shared" si="5"/>
        <v/>
      </c>
      <c r="AC39" s="73" t="str">
        <f t="shared" si="6"/>
        <v/>
      </c>
      <c r="AD39" s="53" t="str">
        <f t="shared" si="7"/>
        <v/>
      </c>
    </row>
    <row r="40" spans="1:30" s="16" customFormat="1" x14ac:dyDescent="0.15">
      <c r="A40" s="76"/>
      <c r="B40" s="76"/>
      <c r="C40" s="76"/>
      <c r="D40" s="9"/>
      <c r="E40" s="9"/>
      <c r="F40" s="9"/>
      <c r="G40" s="9"/>
      <c r="H40" s="17"/>
      <c r="I40" s="11"/>
      <c r="J40" s="13"/>
      <c r="K40" s="12"/>
      <c r="L40" s="69"/>
      <c r="M40" s="12"/>
      <c r="N40" s="12"/>
      <c r="O40" s="13"/>
      <c r="P40" s="13"/>
      <c r="Q40" s="50"/>
      <c r="R40" s="13"/>
      <c r="S40" s="14"/>
      <c r="T40" s="71"/>
      <c r="U40" s="15">
        <f t="shared" si="16"/>
        <v>0</v>
      </c>
      <c r="V40" s="15">
        <f t="shared" si="17"/>
        <v>0</v>
      </c>
      <c r="W40" s="15">
        <f>IF(L40&gt;4999,J40*Data!$G$2,J40*Data!$F$2)*R40</f>
        <v>0</v>
      </c>
      <c r="X40" s="15">
        <f t="shared" si="2"/>
        <v>0</v>
      </c>
      <c r="Y40" s="79"/>
      <c r="Z40" s="73" t="str">
        <f t="shared" si="3"/>
        <v/>
      </c>
      <c r="AA40" s="53" t="str">
        <f t="shared" si="4"/>
        <v/>
      </c>
      <c r="AB40" s="53" t="str">
        <f t="shared" si="5"/>
        <v/>
      </c>
      <c r="AC40" s="73" t="str">
        <f t="shared" si="6"/>
        <v/>
      </c>
      <c r="AD40" s="53" t="str">
        <f t="shared" si="7"/>
        <v/>
      </c>
    </row>
    <row r="41" spans="1:30" s="16" customFormat="1" x14ac:dyDescent="0.15">
      <c r="A41" s="76"/>
      <c r="B41" s="76"/>
      <c r="C41" s="76"/>
      <c r="D41" s="9"/>
      <c r="E41" s="9"/>
      <c r="F41" s="9"/>
      <c r="G41" s="9"/>
      <c r="H41" s="17"/>
      <c r="I41" s="11"/>
      <c r="J41" s="13"/>
      <c r="K41" s="12"/>
      <c r="L41" s="69"/>
      <c r="M41" s="12"/>
      <c r="N41" s="12"/>
      <c r="O41" s="13"/>
      <c r="P41" s="13"/>
      <c r="Q41" s="50"/>
      <c r="R41" s="13"/>
      <c r="S41" s="14"/>
      <c r="T41" s="71"/>
      <c r="U41" s="15">
        <f t="shared" si="16"/>
        <v>0</v>
      </c>
      <c r="V41" s="15">
        <f t="shared" si="17"/>
        <v>0</v>
      </c>
      <c r="W41" s="15">
        <f>IF(L41&gt;4999,J41*Data!$G$2,J41*Data!$F$2)*R41</f>
        <v>0</v>
      </c>
      <c r="X41" s="15">
        <f t="shared" si="2"/>
        <v>0</v>
      </c>
      <c r="Y41" s="79"/>
      <c r="Z41" s="73" t="str">
        <f t="shared" si="3"/>
        <v/>
      </c>
      <c r="AA41" s="53" t="str">
        <f t="shared" si="4"/>
        <v/>
      </c>
      <c r="AB41" s="53" t="str">
        <f t="shared" si="5"/>
        <v/>
      </c>
      <c r="AC41" s="73" t="str">
        <f t="shared" si="6"/>
        <v/>
      </c>
      <c r="AD41" s="53" t="str">
        <f t="shared" si="7"/>
        <v/>
      </c>
    </row>
    <row r="42" spans="1:30" s="16" customFormat="1" x14ac:dyDescent="0.15">
      <c r="A42" s="76"/>
      <c r="B42" s="76"/>
      <c r="C42" s="76"/>
      <c r="D42" s="9"/>
      <c r="E42" s="9"/>
      <c r="F42" s="9"/>
      <c r="G42" s="9"/>
      <c r="H42" s="17"/>
      <c r="I42" s="11"/>
      <c r="J42" s="13"/>
      <c r="K42" s="12"/>
      <c r="L42" s="69"/>
      <c r="M42" s="12"/>
      <c r="N42" s="12"/>
      <c r="O42" s="13"/>
      <c r="P42" s="13"/>
      <c r="Q42" s="50"/>
      <c r="R42" s="13"/>
      <c r="S42" s="14"/>
      <c r="T42" s="71"/>
      <c r="U42" s="15">
        <f t="shared" si="16"/>
        <v>0</v>
      </c>
      <c r="V42" s="15">
        <f t="shared" si="17"/>
        <v>0</v>
      </c>
      <c r="W42" s="15">
        <f>IF(L42&gt;4999,J42*Data!$G$2,J42*Data!$F$2)*R42</f>
        <v>0</v>
      </c>
      <c r="X42" s="15">
        <f t="shared" si="2"/>
        <v>0</v>
      </c>
      <c r="Y42" s="79"/>
      <c r="Z42" s="73" t="str">
        <f t="shared" si="3"/>
        <v/>
      </c>
      <c r="AA42" s="53" t="str">
        <f t="shared" si="4"/>
        <v/>
      </c>
      <c r="AB42" s="53" t="str">
        <f t="shared" si="5"/>
        <v/>
      </c>
      <c r="AC42" s="73" t="str">
        <f t="shared" si="6"/>
        <v/>
      </c>
      <c r="AD42" s="53" t="str">
        <f t="shared" si="7"/>
        <v/>
      </c>
    </row>
    <row r="43" spans="1:30" s="16" customFormat="1" x14ac:dyDescent="0.15">
      <c r="A43" s="76"/>
      <c r="B43" s="76"/>
      <c r="C43" s="76"/>
      <c r="D43" s="9"/>
      <c r="E43" s="9"/>
      <c r="F43" s="9"/>
      <c r="G43" s="9"/>
      <c r="H43" s="17"/>
      <c r="I43" s="11"/>
      <c r="J43" s="13"/>
      <c r="K43" s="12"/>
      <c r="L43" s="69"/>
      <c r="M43" s="12"/>
      <c r="N43" s="12"/>
      <c r="O43" s="13"/>
      <c r="P43" s="13"/>
      <c r="Q43" s="50"/>
      <c r="R43" s="13"/>
      <c r="S43" s="14"/>
      <c r="T43" s="71"/>
      <c r="U43" s="15">
        <f t="shared" si="16"/>
        <v>0</v>
      </c>
      <c r="V43" s="15">
        <f t="shared" si="17"/>
        <v>0</v>
      </c>
      <c r="W43" s="15">
        <f>IF(L43&gt;4999,J43*Data!$G$2,J43*Data!$F$2)*R43</f>
        <v>0</v>
      </c>
      <c r="X43" s="15">
        <f t="shared" si="2"/>
        <v>0</v>
      </c>
      <c r="Y43" s="79"/>
      <c r="Z43" s="73" t="str">
        <f t="shared" si="3"/>
        <v/>
      </c>
      <c r="AA43" s="53" t="str">
        <f t="shared" si="4"/>
        <v/>
      </c>
      <c r="AB43" s="53" t="str">
        <f t="shared" si="5"/>
        <v/>
      </c>
      <c r="AC43" s="73" t="str">
        <f t="shared" si="6"/>
        <v/>
      </c>
      <c r="AD43" s="53" t="str">
        <f t="shared" si="7"/>
        <v/>
      </c>
    </row>
    <row r="44" spans="1:30" s="16" customFormat="1" x14ac:dyDescent="0.15">
      <c r="A44" s="76"/>
      <c r="B44" s="76"/>
      <c r="C44" s="76"/>
      <c r="D44" s="9"/>
      <c r="E44" s="9"/>
      <c r="F44" s="9"/>
      <c r="G44" s="9"/>
      <c r="H44" s="17"/>
      <c r="I44" s="11"/>
      <c r="J44" s="13"/>
      <c r="K44" s="12"/>
      <c r="L44" s="69"/>
      <c r="M44" s="12"/>
      <c r="N44" s="12"/>
      <c r="O44" s="13"/>
      <c r="P44" s="13"/>
      <c r="Q44" s="50"/>
      <c r="R44" s="13"/>
      <c r="S44" s="14"/>
      <c r="T44" s="71"/>
      <c r="U44" s="15">
        <f t="shared" si="16"/>
        <v>0</v>
      </c>
      <c r="V44" s="15">
        <f t="shared" si="17"/>
        <v>0</v>
      </c>
      <c r="W44" s="15">
        <f>IF(L44&gt;4999,J44*Data!$G$2,J44*Data!$F$2)*R44</f>
        <v>0</v>
      </c>
      <c r="X44" s="15">
        <f t="shared" si="2"/>
        <v>0</v>
      </c>
      <c r="Y44" s="79"/>
      <c r="Z44" s="73" t="str">
        <f t="shared" si="3"/>
        <v/>
      </c>
      <c r="AA44" s="53" t="str">
        <f t="shared" si="4"/>
        <v/>
      </c>
      <c r="AB44" s="53" t="str">
        <f t="shared" si="5"/>
        <v/>
      </c>
      <c r="AC44" s="73" t="str">
        <f t="shared" si="6"/>
        <v/>
      </c>
      <c r="AD44" s="53" t="str">
        <f t="shared" si="7"/>
        <v/>
      </c>
    </row>
    <row r="45" spans="1:30" s="16" customFormat="1" x14ac:dyDescent="0.15">
      <c r="A45" s="76"/>
      <c r="B45" s="76"/>
      <c r="C45" s="76"/>
      <c r="D45" s="9"/>
      <c r="E45" s="9"/>
      <c r="F45" s="9"/>
      <c r="G45" s="9"/>
      <c r="H45" s="17"/>
      <c r="I45" s="11"/>
      <c r="J45" s="13"/>
      <c r="K45" s="12"/>
      <c r="L45" s="69"/>
      <c r="M45" s="12"/>
      <c r="N45" s="12"/>
      <c r="O45" s="13"/>
      <c r="P45" s="13"/>
      <c r="Q45" s="50"/>
      <c r="R45" s="13"/>
      <c r="S45" s="14"/>
      <c r="T45" s="71"/>
      <c r="U45" s="15">
        <f t="shared" si="16"/>
        <v>0</v>
      </c>
      <c r="V45" s="15">
        <f t="shared" si="17"/>
        <v>0</v>
      </c>
      <c r="W45" s="15">
        <f>IF(L45&gt;4999,J45*Data!$G$2,J45*Data!$F$2)*R45</f>
        <v>0</v>
      </c>
      <c r="X45" s="15">
        <f t="shared" si="2"/>
        <v>0</v>
      </c>
      <c r="Y45" s="79"/>
      <c r="Z45" s="73" t="str">
        <f t="shared" si="3"/>
        <v/>
      </c>
      <c r="AA45" s="53" t="str">
        <f t="shared" si="4"/>
        <v/>
      </c>
      <c r="AB45" s="53" t="str">
        <f t="shared" si="5"/>
        <v/>
      </c>
      <c r="AC45" s="73" t="str">
        <f t="shared" si="6"/>
        <v/>
      </c>
      <c r="AD45" s="53" t="str">
        <f t="shared" si="7"/>
        <v/>
      </c>
    </row>
    <row r="46" spans="1:30" s="16" customFormat="1" x14ac:dyDescent="0.15">
      <c r="A46" s="76"/>
      <c r="B46" s="76"/>
      <c r="C46" s="76"/>
      <c r="D46" s="9"/>
      <c r="E46" s="9"/>
      <c r="F46" s="9"/>
      <c r="G46" s="9"/>
      <c r="H46" s="17"/>
      <c r="I46" s="11"/>
      <c r="J46" s="13"/>
      <c r="K46" s="12"/>
      <c r="L46" s="69"/>
      <c r="M46" s="12"/>
      <c r="N46" s="12"/>
      <c r="O46" s="13"/>
      <c r="P46" s="13"/>
      <c r="Q46" s="50"/>
      <c r="R46" s="13"/>
      <c r="S46" s="14"/>
      <c r="T46" s="71"/>
      <c r="U46" s="15">
        <f t="shared" si="16"/>
        <v>0</v>
      </c>
      <c r="V46" s="15">
        <f t="shared" si="17"/>
        <v>0</v>
      </c>
      <c r="W46" s="15">
        <f>IF(L46&gt;4999,J46*Data!$G$2,J46*Data!$F$2)*R46</f>
        <v>0</v>
      </c>
      <c r="X46" s="15">
        <f t="shared" si="2"/>
        <v>0</v>
      </c>
      <c r="Y46" s="79"/>
      <c r="Z46" s="73" t="str">
        <f t="shared" si="3"/>
        <v/>
      </c>
      <c r="AA46" s="53" t="str">
        <f t="shared" si="4"/>
        <v/>
      </c>
      <c r="AB46" s="53" t="str">
        <f t="shared" si="5"/>
        <v/>
      </c>
      <c r="AC46" s="73" t="str">
        <f t="shared" si="6"/>
        <v/>
      </c>
      <c r="AD46" s="53" t="str">
        <f t="shared" si="7"/>
        <v/>
      </c>
    </row>
    <row r="47" spans="1:30" s="16" customFormat="1" x14ac:dyDescent="0.15">
      <c r="A47" s="76"/>
      <c r="B47" s="76"/>
      <c r="C47" s="76"/>
      <c r="D47" s="9"/>
      <c r="E47" s="9"/>
      <c r="F47" s="9"/>
      <c r="G47" s="9"/>
      <c r="H47" s="17"/>
      <c r="I47" s="11"/>
      <c r="J47" s="13"/>
      <c r="K47" s="12"/>
      <c r="L47" s="69"/>
      <c r="M47" s="12"/>
      <c r="N47" s="12"/>
      <c r="O47" s="13"/>
      <c r="P47" s="13"/>
      <c r="Q47" s="50"/>
      <c r="R47" s="13"/>
      <c r="S47" s="14"/>
      <c r="T47" s="71"/>
      <c r="U47" s="15">
        <f t="shared" si="16"/>
        <v>0</v>
      </c>
      <c r="V47" s="15">
        <f t="shared" si="17"/>
        <v>0</v>
      </c>
      <c r="W47" s="15">
        <f>IF(L47&gt;4999,J47*Data!$G$2,J47*Data!$F$2)*R47</f>
        <v>0</v>
      </c>
      <c r="X47" s="15">
        <f t="shared" si="2"/>
        <v>0</v>
      </c>
      <c r="Y47" s="79"/>
      <c r="Z47" s="73" t="str">
        <f t="shared" si="3"/>
        <v/>
      </c>
      <c r="AA47" s="53" t="str">
        <f t="shared" si="4"/>
        <v/>
      </c>
      <c r="AB47" s="53" t="str">
        <f t="shared" si="5"/>
        <v/>
      </c>
      <c r="AC47" s="73" t="str">
        <f t="shared" si="6"/>
        <v/>
      </c>
      <c r="AD47" s="53" t="str">
        <f t="shared" si="7"/>
        <v/>
      </c>
    </row>
    <row r="48" spans="1:30" s="16" customFormat="1" x14ac:dyDescent="0.15">
      <c r="A48" s="76"/>
      <c r="B48" s="76"/>
      <c r="C48" s="76"/>
      <c r="D48" s="9"/>
      <c r="E48" s="9"/>
      <c r="F48" s="9"/>
      <c r="G48" s="9"/>
      <c r="H48" s="17"/>
      <c r="I48" s="11"/>
      <c r="J48" s="13"/>
      <c r="K48" s="12"/>
      <c r="L48" s="69"/>
      <c r="M48" s="12"/>
      <c r="N48" s="12"/>
      <c r="O48" s="13"/>
      <c r="P48" s="13"/>
      <c r="Q48" s="50"/>
      <c r="R48" s="13"/>
      <c r="S48" s="14"/>
      <c r="T48" s="71"/>
      <c r="U48" s="15">
        <f t="shared" si="16"/>
        <v>0</v>
      </c>
      <c r="V48" s="15">
        <f t="shared" si="17"/>
        <v>0</v>
      </c>
      <c r="W48" s="15">
        <f>IF(L48&gt;4999,J48*Data!$G$2,J48*Data!$F$2)*R48</f>
        <v>0</v>
      </c>
      <c r="X48" s="15">
        <f t="shared" si="2"/>
        <v>0</v>
      </c>
      <c r="Y48" s="79"/>
      <c r="Z48" s="73" t="str">
        <f t="shared" si="3"/>
        <v/>
      </c>
      <c r="AA48" s="53" t="str">
        <f t="shared" si="4"/>
        <v/>
      </c>
      <c r="AB48" s="53" t="str">
        <f t="shared" si="5"/>
        <v/>
      </c>
      <c r="AC48" s="73" t="str">
        <f t="shared" si="6"/>
        <v/>
      </c>
      <c r="AD48" s="53" t="str">
        <f t="shared" si="7"/>
        <v/>
      </c>
    </row>
    <row r="49" spans="1:257" s="16" customFormat="1" x14ac:dyDescent="0.15">
      <c r="A49" s="76"/>
      <c r="B49" s="76"/>
      <c r="C49" s="76"/>
      <c r="D49" s="9"/>
      <c r="E49" s="9"/>
      <c r="F49" s="9"/>
      <c r="G49" s="9"/>
      <c r="H49" s="17"/>
      <c r="I49" s="11"/>
      <c r="J49" s="13"/>
      <c r="K49" s="12"/>
      <c r="L49" s="69"/>
      <c r="M49" s="12"/>
      <c r="N49" s="12"/>
      <c r="O49" s="13"/>
      <c r="P49" s="13"/>
      <c r="Q49" s="50"/>
      <c r="R49" s="13"/>
      <c r="S49" s="14"/>
      <c r="T49" s="71"/>
      <c r="U49" s="15">
        <f t="shared" si="16"/>
        <v>0</v>
      </c>
      <c r="V49" s="15">
        <f t="shared" si="17"/>
        <v>0</v>
      </c>
      <c r="W49" s="15">
        <f>IF(L49&gt;4999,J49*Data!$G$2,J49*Data!$F$2)*R49</f>
        <v>0</v>
      </c>
      <c r="X49" s="15">
        <f t="shared" si="2"/>
        <v>0</v>
      </c>
      <c r="Y49" s="79"/>
      <c r="Z49" s="73" t="str">
        <f t="shared" si="3"/>
        <v/>
      </c>
      <c r="AA49" s="53" t="str">
        <f t="shared" si="4"/>
        <v/>
      </c>
      <c r="AB49" s="53" t="str">
        <f t="shared" si="5"/>
        <v/>
      </c>
      <c r="AC49" s="73" t="str">
        <f t="shared" si="6"/>
        <v/>
      </c>
      <c r="AD49" s="53" t="str">
        <f t="shared" si="7"/>
        <v/>
      </c>
    </row>
    <row r="50" spans="1:257" s="16" customFormat="1" x14ac:dyDescent="0.15">
      <c r="A50" s="76"/>
      <c r="B50" s="76"/>
      <c r="C50" s="76"/>
      <c r="D50" s="9"/>
      <c r="E50" s="9"/>
      <c r="F50" s="9"/>
      <c r="G50" s="9"/>
      <c r="H50" s="17"/>
      <c r="I50" s="11"/>
      <c r="J50" s="13"/>
      <c r="K50" s="12"/>
      <c r="L50" s="69"/>
      <c r="M50" s="12"/>
      <c r="N50" s="12"/>
      <c r="O50" s="13"/>
      <c r="P50" s="13"/>
      <c r="Q50" s="50"/>
      <c r="R50" s="13"/>
      <c r="S50" s="14"/>
      <c r="T50" s="71"/>
      <c r="U50" s="15">
        <f t="shared" si="16"/>
        <v>0</v>
      </c>
      <c r="V50" s="15">
        <f t="shared" si="17"/>
        <v>0</v>
      </c>
      <c r="W50" s="15">
        <f>IF(L50&gt;4999,J50*Data!$G$2,J50*Data!$F$2)*R50</f>
        <v>0</v>
      </c>
      <c r="X50" s="15">
        <f t="shared" si="2"/>
        <v>0</v>
      </c>
      <c r="Y50" s="79"/>
      <c r="Z50" s="73" t="str">
        <f t="shared" si="3"/>
        <v/>
      </c>
      <c r="AA50" s="53" t="str">
        <f t="shared" si="4"/>
        <v/>
      </c>
      <c r="AB50" s="53" t="str">
        <f t="shared" si="5"/>
        <v/>
      </c>
      <c r="AC50" s="73" t="str">
        <f t="shared" si="6"/>
        <v/>
      </c>
      <c r="AD50" s="53" t="str">
        <f t="shared" si="7"/>
        <v/>
      </c>
    </row>
    <row r="51" spans="1:257" s="16" customFormat="1" x14ac:dyDescent="0.15">
      <c r="A51" s="76"/>
      <c r="B51" s="76"/>
      <c r="C51" s="76"/>
      <c r="D51" s="9"/>
      <c r="E51" s="9"/>
      <c r="F51" s="9"/>
      <c r="G51" s="9"/>
      <c r="H51" s="17"/>
      <c r="I51" s="11"/>
      <c r="J51" s="13"/>
      <c r="K51" s="12"/>
      <c r="L51" s="69"/>
      <c r="M51" s="12"/>
      <c r="N51" s="12"/>
      <c r="O51" s="13"/>
      <c r="P51" s="13"/>
      <c r="Q51" s="50"/>
      <c r="R51" s="13"/>
      <c r="S51" s="14"/>
      <c r="T51" s="71"/>
      <c r="U51" s="15">
        <f t="shared" si="16"/>
        <v>0</v>
      </c>
      <c r="V51" s="15">
        <f t="shared" si="17"/>
        <v>0</v>
      </c>
      <c r="W51" s="15">
        <f>IF(L51&gt;4999,J51*Data!$G$2,J51*Data!$F$2)*R51</f>
        <v>0</v>
      </c>
      <c r="X51" s="15">
        <f t="shared" si="2"/>
        <v>0</v>
      </c>
      <c r="Y51" s="79"/>
      <c r="Z51" s="73" t="str">
        <f t="shared" si="3"/>
        <v/>
      </c>
      <c r="AA51" s="53" t="str">
        <f t="shared" si="4"/>
        <v/>
      </c>
      <c r="AB51" s="53" t="str">
        <f t="shared" si="5"/>
        <v/>
      </c>
      <c r="AC51" s="73" t="str">
        <f t="shared" si="6"/>
        <v/>
      </c>
      <c r="AD51" s="53" t="str">
        <f t="shared" si="7"/>
        <v/>
      </c>
    </row>
    <row r="52" spans="1:257" s="16" customFormat="1" x14ac:dyDescent="0.15">
      <c r="A52" s="76"/>
      <c r="B52" s="76"/>
      <c r="C52" s="76"/>
      <c r="D52" s="9"/>
      <c r="E52" s="9"/>
      <c r="F52" s="9"/>
      <c r="G52" s="9"/>
      <c r="H52" s="17"/>
      <c r="I52" s="11"/>
      <c r="J52" s="13"/>
      <c r="K52" s="12"/>
      <c r="L52" s="69"/>
      <c r="M52" s="12"/>
      <c r="N52" s="12"/>
      <c r="O52" s="13"/>
      <c r="P52" s="13"/>
      <c r="Q52" s="50"/>
      <c r="R52" s="13"/>
      <c r="S52" s="14"/>
      <c r="T52" s="71"/>
      <c r="U52" s="15">
        <f t="shared" si="16"/>
        <v>0</v>
      </c>
      <c r="V52" s="15">
        <f t="shared" si="17"/>
        <v>0</v>
      </c>
      <c r="W52" s="15">
        <f>IF(L52&gt;4999,J52*Data!$G$2,J52*Data!$F$2)*R52</f>
        <v>0</v>
      </c>
      <c r="X52" s="15">
        <f t="shared" si="2"/>
        <v>0</v>
      </c>
      <c r="Y52" s="79"/>
      <c r="Z52" s="73" t="str">
        <f t="shared" si="3"/>
        <v/>
      </c>
      <c r="AA52" s="53" t="str">
        <f t="shared" si="4"/>
        <v/>
      </c>
      <c r="AB52" s="53" t="str">
        <f t="shared" si="5"/>
        <v/>
      </c>
      <c r="AC52" s="73" t="str">
        <f t="shared" si="6"/>
        <v/>
      </c>
      <c r="AD52" s="53" t="str">
        <f t="shared" si="7"/>
        <v/>
      </c>
    </row>
    <row r="53" spans="1:257" s="16" customFormat="1" x14ac:dyDescent="0.15">
      <c r="A53" s="76"/>
      <c r="B53" s="76"/>
      <c r="C53" s="76"/>
      <c r="D53" s="9"/>
      <c r="E53" s="9"/>
      <c r="F53" s="9"/>
      <c r="G53" s="9"/>
      <c r="H53" s="17"/>
      <c r="I53" s="11"/>
      <c r="J53" s="13"/>
      <c r="K53" s="12"/>
      <c r="L53" s="69"/>
      <c r="M53" s="12"/>
      <c r="N53" s="12"/>
      <c r="O53" s="13"/>
      <c r="P53" s="13"/>
      <c r="Q53" s="50"/>
      <c r="R53" s="13"/>
      <c r="S53" s="14"/>
      <c r="T53" s="71"/>
      <c r="U53" s="15">
        <f t="shared" si="16"/>
        <v>0</v>
      </c>
      <c r="V53" s="15">
        <f t="shared" si="17"/>
        <v>0</v>
      </c>
      <c r="W53" s="15">
        <f>IF(L53&gt;4999,J53*Data!$G$2,J53*Data!$F$2)*R53</f>
        <v>0</v>
      </c>
      <c r="X53" s="15">
        <f t="shared" si="2"/>
        <v>0</v>
      </c>
      <c r="Y53" s="79"/>
      <c r="Z53" s="73" t="str">
        <f t="shared" si="3"/>
        <v/>
      </c>
      <c r="AA53" s="53" t="str">
        <f t="shared" si="4"/>
        <v/>
      </c>
      <c r="AB53" s="53" t="str">
        <f t="shared" si="5"/>
        <v/>
      </c>
      <c r="AC53" s="73" t="str">
        <f t="shared" si="6"/>
        <v/>
      </c>
      <c r="AD53" s="53" t="str">
        <f t="shared" si="7"/>
        <v/>
      </c>
    </row>
    <row r="54" spans="1:257" s="20" customFormat="1" x14ac:dyDescent="0.15">
      <c r="A54" s="75">
        <f>SUM(A5:A53)</f>
        <v>0</v>
      </c>
      <c r="B54" s="75">
        <f>SUM(B5:B53)</f>
        <v>0</v>
      </c>
      <c r="C54" s="75">
        <f>SUM(C5:C53)</f>
        <v>0</v>
      </c>
      <c r="D54" s="32"/>
      <c r="E54" s="32" t="s">
        <v>0</v>
      </c>
      <c r="F54" s="32"/>
      <c r="G54" s="32"/>
      <c r="H54" s="33"/>
      <c r="I54" s="34"/>
      <c r="J54" s="35">
        <f>SUM(J5:J53)</f>
        <v>0</v>
      </c>
      <c r="K54" s="30"/>
      <c r="L54" s="31"/>
      <c r="M54" s="31"/>
      <c r="N54" s="31"/>
      <c r="O54" s="34"/>
      <c r="P54" s="35"/>
      <c r="Q54" s="49"/>
      <c r="R54" s="35">
        <f>SUM(R5:R53)</f>
        <v>0</v>
      </c>
      <c r="S54" s="34"/>
      <c r="T54" s="72"/>
      <c r="U54" s="15">
        <f>SUM(U5:U53)</f>
        <v>0</v>
      </c>
      <c r="V54" s="35"/>
      <c r="W54" s="15">
        <f>SUM(W5:W53)</f>
        <v>0</v>
      </c>
      <c r="X54" s="15">
        <f>SUM(X5:X53)</f>
        <v>0</v>
      </c>
      <c r="Y54" s="82"/>
      <c r="Z54" s="56">
        <f>SUM(Z5:Z53)</f>
        <v>0</v>
      </c>
      <c r="AA54" s="56">
        <f>SUM(AA5:AA53)</f>
        <v>0</v>
      </c>
      <c r="AB54" s="56">
        <f>SUM(AB5:AB53)</f>
        <v>0</v>
      </c>
      <c r="AC54" s="56">
        <f>SUM(AC5:AC53)</f>
        <v>0</v>
      </c>
      <c r="AD54" s="56">
        <f>SUM(AD5:AD53)</f>
        <v>0</v>
      </c>
      <c r="IW54" s="67"/>
    </row>
    <row r="55" spans="1:257" s="20" customFormat="1" x14ac:dyDescent="0.15">
      <c r="D55" s="20" t="s">
        <v>42</v>
      </c>
      <c r="F55" s="1"/>
      <c r="G55" s="1"/>
      <c r="H55" s="68" t="s">
        <v>38</v>
      </c>
      <c r="J55" s="3"/>
      <c r="K55" s="19"/>
      <c r="L55" s="18"/>
      <c r="M55" s="18"/>
      <c r="N55" s="18"/>
      <c r="O55" s="3"/>
      <c r="P55" s="3"/>
      <c r="S55" s="20" t="s">
        <v>40</v>
      </c>
      <c r="T55" s="1"/>
      <c r="U55" s="1"/>
      <c r="Y55" s="81"/>
      <c r="Z55" s="57"/>
      <c r="AA55" s="57">
        <f>COUNT(AA5:AA53)</f>
        <v>0</v>
      </c>
      <c r="AB55" s="57">
        <f>COUNT(AB5:AB53)</f>
        <v>0</v>
      </c>
      <c r="AC55" s="57"/>
      <c r="AD55" s="57">
        <f>COUNT(AD5:AD53)</f>
        <v>0</v>
      </c>
    </row>
    <row r="56" spans="1:257" s="20" customFormat="1" x14ac:dyDescent="0.15">
      <c r="D56" s="20" t="s">
        <v>43</v>
      </c>
      <c r="F56" s="8"/>
      <c r="G56" s="8"/>
      <c r="H56" s="7"/>
      <c r="I56" s="3"/>
      <c r="J56" s="3"/>
      <c r="K56" s="19"/>
      <c r="L56" s="18"/>
      <c r="M56" s="18"/>
      <c r="N56" s="18"/>
      <c r="O56" s="3"/>
      <c r="P56" s="3"/>
      <c r="Q56" s="3"/>
      <c r="R56" s="3"/>
      <c r="S56" s="3"/>
      <c r="T56" s="1"/>
      <c r="U56" s="68" t="s">
        <v>38</v>
      </c>
      <c r="Y56" s="81"/>
      <c r="AA56" s="28"/>
      <c r="AB56" s="28"/>
      <c r="AD56" s="29"/>
    </row>
    <row r="57" spans="1:257" x14ac:dyDescent="0.15">
      <c r="F57" s="44"/>
      <c r="G57" s="44"/>
      <c r="H57" s="45"/>
      <c r="I57" s="46"/>
      <c r="J57" s="46"/>
      <c r="K57" s="47"/>
      <c r="L57" s="48"/>
      <c r="M57" s="48"/>
      <c r="N57" s="48"/>
      <c r="O57" s="46"/>
      <c r="P57" s="46"/>
      <c r="Q57" s="46"/>
      <c r="R57" s="46"/>
      <c r="S57" s="46"/>
      <c r="T57" s="44"/>
      <c r="U57" s="44"/>
    </row>
    <row r="58" spans="1:257" x14ac:dyDescent="0.15">
      <c r="N58" s="41"/>
    </row>
  </sheetData>
  <sheetProtection algorithmName="SHA-512" hashValue="i85djGg8jk8i9grSw9Cxji0sylgeeCBLa5UvMhTOQDie2JME4xE3ablchGKf/+m55OnqYbjjse7oWZow/8SDZA==" saltValue="4cEHbgtVv2VVq+BnML+mew==" spinCount="100000" sheet="1" formatCells="0" formatColumns="0" insertRows="0" selectLockedCells="1" sort="0" autoFilter="0"/>
  <mergeCells count="1">
    <mergeCell ref="A2:C3"/>
  </mergeCells>
  <dataValidations xWindow="501" yWindow="354" count="12">
    <dataValidation allowBlank="1" showInputMessage="1" showErrorMessage="1" promptTitle="Instructions" prompt="Refer to P1 Salary Sheets included in Packet" sqref="T5"/>
    <dataValidation allowBlank="1" showInputMessage="1" showErrorMessage="1" promptTitle="Instructions" prompt="This number should agree with CSS." sqref="R5"/>
    <dataValidation allowBlank="1" showInputMessage="1" showErrorMessage="1" promptTitle="Instructions" prompt="Course Title that appears in CSS." sqref="Q5"/>
    <dataValidation allowBlank="1" showInputMessage="1" showErrorMessage="1" promptTitle="Instructions" prompt="5 digit class number populated by CSS when modifying or creating course. MUST BE FILLED IN. If this is a combined class, put in format 53632/43215." sqref="N5 N7"/>
    <dataValidation allowBlank="1" showInputMessage="1" showErrorMessage="1" promptTitle="Instructions" prompt="examples: 1001 or 101W (web course) or 101L (GSW Only).  If this is a combined class, please put in format 1001/101W." sqref="M5 M7"/>
    <dataValidation allowBlank="1" showInputMessage="1" showErrorMessage="1" promptTitle="Instructions" prompt="Four digit catalog number.  If this is a combined class, please put in format 1234/5678." sqref="L5 L7"/>
    <dataValidation allowBlank="1" showInputMessage="1" showErrorMessage="1" promptTitle="Instructions" prompt="Department/Program Catalog Prefix.  Is this class a combined class?  If so, put in format of ENG/HIST." sqref="K5 K7"/>
    <dataValidation allowBlank="1" showInputMessage="1" showErrorMessage="1" promptTitle="Instructions" prompt="Ensure correct spelling.  The faculty member's first must match what is in CSS. No Nicknames and please use legal name (James not Jim Bob)" sqref="G5"/>
    <dataValidation allowBlank="1" showInputMessage="1" showErrorMessage="1" promptTitle="Instructions" prompt=" Ensure correct spelling. The faculty member's last name must match what is in CSS." sqref="F5"/>
    <dataValidation allowBlank="1" showInputMessage="1" showErrorMessage="1" promptTitle="Instructions" prompt=" Please make sure BGSU ID Number is correct." sqref="E5"/>
    <dataValidation allowBlank="1" showInputMessage="1" promptTitle="Minimum Class Enrollments" prompt="1xxx-20_x000a_2xxx-16_x000a_3xxx-14_x000a_4xxx-13_x000a_5xxx-8_x000a_6xxx-7" sqref="J5:J53"/>
    <dataValidation allowBlank="1" sqref="A5:C53"/>
  </dataValidations>
  <hyperlinks>
    <hyperlink ref="H55" r:id="rId1"/>
    <hyperlink ref="U56" r:id="rId2"/>
  </hyperlinks>
  <pageMargins left="0" right="0" top="0.25" bottom="0.25" header="0.5" footer="0.5"/>
  <pageSetup paperSize="5" scale="65" fitToHeight="2" orientation="landscape" r:id="rId3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501" yWindow="354" count="11">
        <x14:dataValidation type="list" allowBlank="1" showInputMessage="1" showErrorMessage="1" promptTitle="Instruction" prompt="If the class is a combined class, select YES.">
          <x14:formula1>
            <xm:f>Data!$E$2</xm:f>
          </x14:formula1>
          <xm:sqref>P5</xm:sqref>
        </x14:dataValidation>
        <x14:dataValidation type="list" allowBlank="1" showInputMessage="1" showErrorMessage="1" promptTitle="Instructions" prompt="2 -  Faculty_x000a_3 - Admin._x000a_5 - GA">
          <x14:formula1>
            <xm:f>Data!$D$2:$D$4</xm:f>
          </x14:formula1>
          <xm:sqref>S5</xm:sqref>
        </x14:dataValidation>
        <x14:dataValidation type="list" allowBlank="1" showInputMessage="1" showErrorMessage="1" promptTitle="Instructions" prompt="If Class Section has a 'W' Code, select YES.">
          <x14:formula1>
            <xm:f>Data!$C$2</xm:f>
          </x14:formula1>
          <xm:sqref>O5</xm:sqref>
        </x14:dataValidation>
        <x14:dataValidation type="list" allowBlank="1" showInputMessage="1" showErrorMessage="1" promptTitle="Instructions" prompt="Use PT or FT.  If Grad Asst, do not fill in.">
          <x14:formula1>
            <xm:f>Data!$B$2:$B$3</xm:f>
          </x14:formula1>
          <xm:sqref>I5</xm:sqref>
        </x14:dataValidation>
        <x14:dataValidation type="list" allowBlank="1" showInputMessage="1" showErrorMessage="1" promptTitle="Instructions" prompt="Select Appropriate Rank from Pull Down">
          <x14:formula1>
            <xm:f>Data!$A$2:$A$9</xm:f>
          </x14:formula1>
          <xm:sqref>H5</xm:sqref>
        </x14:dataValidation>
        <x14:dataValidation type="list" allowBlank="1" showErrorMessage="1" promptTitle="Instruction" prompt="If the class is a combined class, select YES.">
          <x14:formula1>
            <xm:f>Data!$E$2</xm:f>
          </x14:formula1>
          <xm:sqref>P6:P53</xm:sqref>
        </x14:dataValidation>
        <x14:dataValidation type="list" allowBlank="1" showErrorMessage="1" promptTitle="Instructions" prompt="If Class Section has a 'W' Code, select YES.">
          <x14:formula1>
            <xm:f>Data!$C$2</xm:f>
          </x14:formula1>
          <xm:sqref>O6:O53</xm:sqref>
        </x14:dataValidation>
        <x14:dataValidation type="list" allowBlank="1" showErrorMessage="1" promptTitle="Instructions" prompt="Use PT or FT.  If Grad Asst, do not fill in.">
          <x14:formula1>
            <xm:f>Data!$B$2:$B$3</xm:f>
          </x14:formula1>
          <xm:sqref>I6:I53</xm:sqref>
        </x14:dataValidation>
        <x14:dataValidation type="list" allowBlank="1" showErrorMessage="1" promptTitle="Instructions" prompt="Use 2 for Faculty or 5 for GA">
          <x14:formula1>
            <xm:f>Data!$D$2:$D$4</xm:f>
          </x14:formula1>
          <xm:sqref>S6:S53</xm:sqref>
        </x14:dataValidation>
        <x14:dataValidation type="list" allowBlank="1" showErrorMessage="1" promptTitle="Instructions" prompt="Select Appropriate Rank from Pull Down">
          <x14:formula1>
            <xm:f>Data!$A$2:$A$9</xm:f>
          </x14:formula1>
          <xm:sqref>H6:H53</xm:sqref>
        </x14:dataValidation>
        <x14:dataValidation type="list" allowBlank="1" showInputMessage="1" showErrorMessage="1">
          <x14:formula1>
            <xm:f>Data!$H$2:$H$18</xm:f>
          </x14:formula1>
          <xm:sqref>D5:D53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I18"/>
  <sheetViews>
    <sheetView workbookViewId="0">
      <selection activeCell="F3" sqref="F3"/>
    </sheetView>
  </sheetViews>
  <sheetFormatPr baseColWidth="10" defaultColWidth="8.6640625" defaultRowHeight="13" x14ac:dyDescent="0.15"/>
  <cols>
    <col min="1" max="1" width="6.33203125" style="64" bestFit="1" customWidth="1"/>
    <col min="2" max="2" width="6.5" style="64" bestFit="1" customWidth="1"/>
    <col min="3" max="3" width="5.1640625" style="64" bestFit="1" customWidth="1"/>
    <col min="4" max="4" width="14.33203125" style="64" bestFit="1" customWidth="1"/>
    <col min="5" max="5" width="15.33203125" style="64" bestFit="1" customWidth="1"/>
    <col min="6" max="6" width="14.1640625" style="64" bestFit="1" customWidth="1"/>
    <col min="7" max="7" width="14" style="64" bestFit="1" customWidth="1"/>
    <col min="8" max="8" width="8.6640625" style="64"/>
    <col min="9" max="9" width="26.33203125" style="64" bestFit="1" customWidth="1"/>
    <col min="10" max="16384" width="8.6640625" style="64"/>
  </cols>
  <sheetData>
    <row r="1" spans="1:9" ht="30" customHeight="1" x14ac:dyDescent="0.15">
      <c r="A1" s="98" t="s">
        <v>23</v>
      </c>
      <c r="B1" s="98" t="s">
        <v>24</v>
      </c>
      <c r="C1" s="98" t="s">
        <v>25</v>
      </c>
      <c r="D1" s="98" t="s">
        <v>26</v>
      </c>
      <c r="E1" s="98" t="s">
        <v>36</v>
      </c>
      <c r="F1" s="99" t="s">
        <v>68</v>
      </c>
      <c r="G1" s="99" t="s">
        <v>69</v>
      </c>
      <c r="H1" s="98" t="s">
        <v>45</v>
      </c>
      <c r="I1" s="98" t="s">
        <v>70</v>
      </c>
    </row>
    <row r="2" spans="1:9" x14ac:dyDescent="0.15">
      <c r="A2" s="64" t="s">
        <v>20</v>
      </c>
      <c r="B2" s="64" t="s">
        <v>21</v>
      </c>
      <c r="C2" s="64" t="s">
        <v>22</v>
      </c>
      <c r="D2" s="65">
        <v>2</v>
      </c>
      <c r="E2" s="64" t="s">
        <v>22</v>
      </c>
      <c r="F2" s="97">
        <v>379</v>
      </c>
      <c r="G2" s="96">
        <v>445.4</v>
      </c>
      <c r="H2" s="102">
        <v>1</v>
      </c>
      <c r="I2" s="64" t="s">
        <v>87</v>
      </c>
    </row>
    <row r="3" spans="1:9" ht="15" x14ac:dyDescent="0.15">
      <c r="A3" s="64" t="s">
        <v>27</v>
      </c>
      <c r="B3" s="64" t="s">
        <v>28</v>
      </c>
      <c r="D3" s="66">
        <v>3</v>
      </c>
      <c r="H3" s="64" t="s">
        <v>4</v>
      </c>
      <c r="I3" s="64" t="s">
        <v>82</v>
      </c>
    </row>
    <row r="4" spans="1:9" ht="15" x14ac:dyDescent="0.15">
      <c r="A4" s="64" t="s">
        <v>29</v>
      </c>
      <c r="D4" s="65">
        <v>5</v>
      </c>
      <c r="H4" s="64" t="s">
        <v>6</v>
      </c>
      <c r="I4" s="64" t="s">
        <v>79</v>
      </c>
    </row>
    <row r="5" spans="1:9" x14ac:dyDescent="0.15">
      <c r="A5" s="64" t="s">
        <v>30</v>
      </c>
      <c r="H5" s="64" t="s">
        <v>5</v>
      </c>
      <c r="I5" s="64" t="s">
        <v>83</v>
      </c>
    </row>
    <row r="6" spans="1:9" x14ac:dyDescent="0.15">
      <c r="A6" s="64" t="s">
        <v>31</v>
      </c>
      <c r="H6" s="64" t="s">
        <v>84</v>
      </c>
      <c r="I6" s="64" t="s">
        <v>85</v>
      </c>
    </row>
    <row r="7" spans="1:9" x14ac:dyDescent="0.15">
      <c r="A7" s="64" t="s">
        <v>32</v>
      </c>
      <c r="H7" s="64" t="s">
        <v>46</v>
      </c>
      <c r="I7" s="64" t="s">
        <v>86</v>
      </c>
    </row>
    <row r="8" spans="1:9" x14ac:dyDescent="0.15">
      <c r="A8" s="64" t="s">
        <v>33</v>
      </c>
      <c r="H8" s="64" t="s">
        <v>71</v>
      </c>
      <c r="I8" s="64" t="s">
        <v>72</v>
      </c>
    </row>
    <row r="9" spans="1:9" ht="15" x14ac:dyDescent="0.15">
      <c r="A9" s="64" t="s">
        <v>34</v>
      </c>
      <c r="H9" s="64" t="s">
        <v>73</v>
      </c>
      <c r="I9" s="64" t="s">
        <v>80</v>
      </c>
    </row>
    <row r="10" spans="1:9" ht="15" x14ac:dyDescent="0.15">
      <c r="H10" s="100" t="s">
        <v>74</v>
      </c>
      <c r="I10" s="64" t="s">
        <v>81</v>
      </c>
    </row>
    <row r="11" spans="1:9" ht="15" x14ac:dyDescent="0.15">
      <c r="H11" s="64" t="s">
        <v>75</v>
      </c>
      <c r="I11" s="64" t="s">
        <v>77</v>
      </c>
    </row>
    <row r="12" spans="1:9" ht="15" x14ac:dyDescent="0.15">
      <c r="H12" s="101" t="s">
        <v>76</v>
      </c>
      <c r="I12" s="64" t="s">
        <v>78</v>
      </c>
    </row>
    <row r="13" spans="1:9" x14ac:dyDescent="0.15">
      <c r="H13" s="64" t="s">
        <v>92</v>
      </c>
      <c r="I13" s="64" t="s">
        <v>94</v>
      </c>
    </row>
    <row r="14" spans="1:9" x14ac:dyDescent="0.15">
      <c r="H14" s="101" t="s">
        <v>93</v>
      </c>
      <c r="I14" s="64" t="s">
        <v>95</v>
      </c>
    </row>
    <row r="15" spans="1:9" x14ac:dyDescent="0.15">
      <c r="H15" s="64" t="s">
        <v>97</v>
      </c>
      <c r="I15" s="64" t="s">
        <v>98</v>
      </c>
    </row>
    <row r="16" spans="1:9" x14ac:dyDescent="0.15">
      <c r="H16" s="64" t="s">
        <v>96</v>
      </c>
      <c r="I16" s="64" t="s">
        <v>99</v>
      </c>
    </row>
    <row r="17" spans="8:9" ht="15" x14ac:dyDescent="0.15">
      <c r="H17" s="64" t="s">
        <v>88</v>
      </c>
      <c r="I17" s="64" t="s">
        <v>90</v>
      </c>
    </row>
    <row r="18" spans="8:9" ht="15" x14ac:dyDescent="0.15">
      <c r="H18" s="64" t="s">
        <v>89</v>
      </c>
      <c r="I18" s="64" t="s">
        <v>91</v>
      </c>
    </row>
  </sheetData>
  <sheetProtection algorithmName="SHA-512" hashValue="Ns3JfR5k9/WOqWc/NhE9FYgY6h39N0CVqAVq7xWhxNZn3Q9HNQ8WWGLlByfmM71TKxiuxqIvavPJDUWe0XDFyA==" saltValue="W5VAk8dKEYC0QfzgObGYSg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Schedule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 Allison</dc:creator>
  <cp:lastModifiedBy>Microsoft Office User</cp:lastModifiedBy>
  <cp:lastPrinted>2016-09-02T19:40:10Z</cp:lastPrinted>
  <dcterms:created xsi:type="dcterms:W3CDTF">1998-09-16T20:27:24Z</dcterms:created>
  <dcterms:modified xsi:type="dcterms:W3CDTF">2018-10-15T12:24:38Z</dcterms:modified>
</cp:coreProperties>
</file>